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 2\2023\ФОТ 2023\"/>
    </mc:Choice>
  </mc:AlternateContent>
  <xr:revisionPtr revIDLastSave="0" documentId="13_ncr:1_{8A6856DE-3934-4702-8A13-A5BE447DC92C}" xr6:coauthVersionLast="47" xr6:coauthVersionMax="47" xr10:uidLastSave="{00000000-0000-0000-0000-000000000000}"/>
  <bookViews>
    <workbookView xWindow="3390" yWindow="120" windowWidth="20700" windowHeight="15465" tabRatio="757" xr2:uid="{00000000-000D-0000-FFFF-FFFF00000000}"/>
  </bookViews>
  <sheets>
    <sheet name="село" sheetId="25" r:id="rId1"/>
    <sheet name="стационар" sheetId="27" r:id="rId2"/>
    <sheet name="поликлиника" sheetId="26" r:id="rId3"/>
  </sheets>
  <definedNames>
    <definedName name="_xlnm.Print_Area" localSheetId="2">поликлиника!$A$1:$AA$520</definedName>
    <definedName name="_xlnm.Print_Area" localSheetId="0">село!$A$1:$AA$481</definedName>
    <definedName name="_xlnm.Print_Area" localSheetId="1">стационар!$A$1:$AA$221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6" l="1"/>
  <c r="K31" i="26" s="1"/>
  <c r="M31" i="26" s="1"/>
  <c r="X31" i="26" s="1"/>
  <c r="I14" i="26"/>
  <c r="K14" i="26" s="1"/>
  <c r="M14" i="26" s="1"/>
  <c r="I13" i="26"/>
  <c r="K13" i="26" s="1"/>
  <c r="M13" i="26" s="1"/>
  <c r="I12" i="26"/>
  <c r="K12" i="26" s="1"/>
  <c r="M12" i="26" s="1"/>
  <c r="I11" i="26"/>
  <c r="K11" i="26" s="1"/>
  <c r="I10" i="26"/>
  <c r="K10" i="26" s="1"/>
  <c r="M10" i="26" s="1"/>
  <c r="I17" i="26"/>
  <c r="Z245" i="26"/>
  <c r="W245" i="26"/>
  <c r="U245" i="26"/>
  <c r="S245" i="26"/>
  <c r="Q245" i="26"/>
  <c r="O245" i="26"/>
  <c r="H245" i="26"/>
  <c r="H186" i="26"/>
  <c r="Q508" i="26" l="1"/>
  <c r="O508" i="26"/>
  <c r="W501" i="26"/>
  <c r="Q501" i="26"/>
  <c r="U491" i="26"/>
  <c r="S491" i="26"/>
  <c r="Q491" i="26"/>
  <c r="O491" i="26"/>
  <c r="W488" i="26"/>
  <c r="U488" i="26"/>
  <c r="S488" i="26"/>
  <c r="Q488" i="26"/>
  <c r="O488" i="26"/>
  <c r="W484" i="26"/>
  <c r="U484" i="26"/>
  <c r="S484" i="26"/>
  <c r="Q484" i="26"/>
  <c r="O484" i="26"/>
  <c r="W405" i="26"/>
  <c r="O405" i="26"/>
  <c r="S320" i="26"/>
  <c r="O320" i="26"/>
  <c r="W355" i="26"/>
  <c r="S355" i="26"/>
  <c r="O355" i="26"/>
  <c r="W350" i="26"/>
  <c r="S350" i="26"/>
  <c r="O350" i="26"/>
  <c r="W320" i="26"/>
  <c r="W299" i="26"/>
  <c r="U299" i="26"/>
  <c r="S299" i="26"/>
  <c r="Q299" i="26"/>
  <c r="O299" i="26"/>
  <c r="W291" i="26"/>
  <c r="S291" i="26"/>
  <c r="O291" i="26"/>
  <c r="W272" i="26"/>
  <c r="O272" i="26"/>
  <c r="W236" i="26"/>
  <c r="U236" i="26"/>
  <c r="S236" i="26"/>
  <c r="O236" i="26"/>
  <c r="W231" i="26"/>
  <c r="U231" i="26"/>
  <c r="Q231" i="26"/>
  <c r="W186" i="26"/>
  <c r="U186" i="26"/>
  <c r="Q186" i="26"/>
  <c r="U156" i="26"/>
  <c r="S156" i="26"/>
  <c r="Q156" i="26"/>
  <c r="W130" i="26"/>
  <c r="U130" i="26"/>
  <c r="S130" i="26"/>
  <c r="Q130" i="26"/>
  <c r="O130" i="26"/>
  <c r="U105" i="26"/>
  <c r="S105" i="26"/>
  <c r="Q105" i="26"/>
  <c r="O105" i="26"/>
  <c r="W98" i="26"/>
  <c r="S98" i="26"/>
  <c r="Q98" i="26"/>
  <c r="O98" i="26"/>
  <c r="W87" i="26"/>
  <c r="S87" i="26"/>
  <c r="O87" i="26"/>
  <c r="W80" i="26"/>
  <c r="U80" i="26"/>
  <c r="S80" i="26"/>
  <c r="Q80" i="26"/>
  <c r="W60" i="26"/>
  <c r="W158" i="26" s="1"/>
  <c r="U60" i="26"/>
  <c r="U158" i="26" s="1"/>
  <c r="S60" i="26"/>
  <c r="S158" i="26" s="1"/>
  <c r="Q60" i="26"/>
  <c r="Q158" i="26" s="1"/>
  <c r="W44" i="26"/>
  <c r="U44" i="26"/>
  <c r="S44" i="26"/>
  <c r="Q44" i="26"/>
  <c r="O44" i="26"/>
  <c r="W29" i="26"/>
  <c r="U29" i="26"/>
  <c r="S29" i="26"/>
  <c r="Q29" i="26"/>
  <c r="O29" i="26"/>
  <c r="W214" i="27"/>
  <c r="S214" i="27"/>
  <c r="Q214" i="27"/>
  <c r="O214" i="27"/>
  <c r="W211" i="27"/>
  <c r="U211" i="27"/>
  <c r="S211" i="27"/>
  <c r="Q211" i="27"/>
  <c r="O211" i="27"/>
  <c r="W207" i="27"/>
  <c r="U207" i="27"/>
  <c r="S207" i="27"/>
  <c r="Q207" i="27"/>
  <c r="O207" i="27"/>
  <c r="AA200" i="27"/>
  <c r="W200" i="27"/>
  <c r="U200" i="27"/>
  <c r="S200" i="27"/>
  <c r="Q200" i="27"/>
  <c r="O200" i="27"/>
  <c r="W197" i="27"/>
  <c r="S197" i="27"/>
  <c r="Q197" i="27"/>
  <c r="O197" i="27"/>
  <c r="W184" i="27"/>
  <c r="S184" i="27"/>
  <c r="W166" i="27"/>
  <c r="U166" i="27"/>
  <c r="S166" i="27"/>
  <c r="Q166" i="27"/>
  <c r="W157" i="27"/>
  <c r="S157" i="27"/>
  <c r="Q157" i="27"/>
  <c r="O157" i="27"/>
  <c r="W150" i="27"/>
  <c r="U150" i="27"/>
  <c r="S150" i="27"/>
  <c r="Q150" i="27"/>
  <c r="O150" i="27"/>
  <c r="W138" i="27"/>
  <c r="S138" i="27"/>
  <c r="Q138" i="27"/>
  <c r="O138" i="27"/>
  <c r="W130" i="27"/>
  <c r="U130" i="27"/>
  <c r="Q130" i="27"/>
  <c r="W120" i="27"/>
  <c r="U120" i="27"/>
  <c r="Q120" i="27"/>
  <c r="W110" i="27"/>
  <c r="W111" i="27" s="1"/>
  <c r="S110" i="27"/>
  <c r="O110" i="27"/>
  <c r="W93" i="27"/>
  <c r="U93" i="27"/>
  <c r="W77" i="27"/>
  <c r="U77" i="27"/>
  <c r="W65" i="27"/>
  <c r="S65" i="27"/>
  <c r="Q65" i="27"/>
  <c r="O65" i="27"/>
  <c r="W59" i="27"/>
  <c r="U59" i="27"/>
  <c r="O59" i="27"/>
  <c r="W51" i="27"/>
  <c r="W66" i="27" s="1"/>
  <c r="U51" i="27"/>
  <c r="O51" i="27"/>
  <c r="O66" i="27" s="1"/>
  <c r="U44" i="27"/>
  <c r="S44" i="27"/>
  <c r="Q44" i="27"/>
  <c r="O44" i="27"/>
  <c r="W38" i="27"/>
  <c r="S38" i="27"/>
  <c r="Q38" i="27"/>
  <c r="O38" i="27"/>
  <c r="W28" i="27"/>
  <c r="U28" i="27"/>
  <c r="S28" i="27"/>
  <c r="Q28" i="27"/>
  <c r="W19" i="27"/>
  <c r="U19" i="27"/>
  <c r="S19" i="27"/>
  <c r="Q19" i="27"/>
  <c r="Q45" i="27" s="1"/>
  <c r="O19" i="27"/>
  <c r="U473" i="25"/>
  <c r="S473" i="25"/>
  <c r="Q473" i="25"/>
  <c r="W462" i="25"/>
  <c r="U462" i="25"/>
  <c r="Q462" i="25"/>
  <c r="M462" i="25"/>
  <c r="W452" i="25"/>
  <c r="S452" i="25"/>
  <c r="W413" i="25"/>
  <c r="S413" i="25"/>
  <c r="Q413" i="25"/>
  <c r="U398" i="25"/>
  <c r="S398" i="25"/>
  <c r="Q398" i="25"/>
  <c r="W389" i="25"/>
  <c r="U389" i="25"/>
  <c r="Q389" i="25"/>
  <c r="M389" i="25"/>
  <c r="S385" i="25"/>
  <c r="Q385" i="25"/>
  <c r="W372" i="25"/>
  <c r="S372" i="25"/>
  <c r="Q372" i="25"/>
  <c r="U363" i="25"/>
  <c r="S363" i="25"/>
  <c r="Q363" i="25"/>
  <c r="W358" i="25"/>
  <c r="U358" i="25"/>
  <c r="Q358" i="25"/>
  <c r="M358" i="25"/>
  <c r="W351" i="25"/>
  <c r="S351" i="25"/>
  <c r="Q351" i="25"/>
  <c r="W336" i="25"/>
  <c r="S336" i="25"/>
  <c r="Q336" i="25"/>
  <c r="U327" i="25"/>
  <c r="S327" i="25"/>
  <c r="Q327" i="25"/>
  <c r="W317" i="25"/>
  <c r="U317" i="25"/>
  <c r="Q317" i="25"/>
  <c r="M317" i="25"/>
  <c r="W307" i="25"/>
  <c r="S307" i="25"/>
  <c r="Q307" i="25"/>
  <c r="W282" i="25"/>
  <c r="S282" i="25"/>
  <c r="Q282" i="25"/>
  <c r="U272" i="25"/>
  <c r="S272" i="25"/>
  <c r="Q272" i="25"/>
  <c r="M272" i="25"/>
  <c r="W268" i="25"/>
  <c r="U268" i="25"/>
  <c r="Q268" i="25"/>
  <c r="M268" i="25"/>
  <c r="W263" i="25"/>
  <c r="S263" i="25"/>
  <c r="Q263" i="25"/>
  <c r="U249" i="25"/>
  <c r="S249" i="25"/>
  <c r="Q249" i="25"/>
  <c r="W241" i="25"/>
  <c r="U241" i="25"/>
  <c r="Q241" i="25"/>
  <c r="M241" i="25"/>
  <c r="W237" i="25"/>
  <c r="S237" i="25"/>
  <c r="Q237" i="25"/>
  <c r="U222" i="25"/>
  <c r="S222" i="25"/>
  <c r="Q222" i="25"/>
  <c r="W212" i="25"/>
  <c r="U212" i="25"/>
  <c r="Q212" i="25"/>
  <c r="M212" i="25"/>
  <c r="W207" i="25"/>
  <c r="S207" i="25"/>
  <c r="Q207" i="25"/>
  <c r="W189" i="25"/>
  <c r="S189" i="25"/>
  <c r="Q189" i="25"/>
  <c r="U180" i="25"/>
  <c r="S180" i="25"/>
  <c r="Q180" i="25"/>
  <c r="W170" i="25"/>
  <c r="U170" i="25"/>
  <c r="Q170" i="25"/>
  <c r="M170" i="25"/>
  <c r="W165" i="25"/>
  <c r="H165" i="25"/>
  <c r="Q165" i="25"/>
  <c r="S165" i="25"/>
  <c r="W152" i="25"/>
  <c r="S152" i="25"/>
  <c r="Q152" i="25"/>
  <c r="U144" i="25"/>
  <c r="S144" i="25"/>
  <c r="Q144" i="25"/>
  <c r="W139" i="25"/>
  <c r="U139" i="25"/>
  <c r="Q139" i="25"/>
  <c r="M139" i="25"/>
  <c r="W135" i="25"/>
  <c r="S135" i="25"/>
  <c r="Q135" i="25"/>
  <c r="W126" i="25"/>
  <c r="S126" i="25"/>
  <c r="Q126" i="25"/>
  <c r="H126" i="25"/>
  <c r="U118" i="25"/>
  <c r="S118" i="25"/>
  <c r="Q118" i="25"/>
  <c r="H118" i="25"/>
  <c r="W107" i="25"/>
  <c r="U107" i="25"/>
  <c r="Q107" i="25"/>
  <c r="M107" i="25"/>
  <c r="H107" i="25"/>
  <c r="H96" i="25"/>
  <c r="W96" i="25"/>
  <c r="S96" i="25"/>
  <c r="Q96" i="25"/>
  <c r="W78" i="25"/>
  <c r="S78" i="25"/>
  <c r="Q78" i="25"/>
  <c r="U71" i="25"/>
  <c r="S71" i="25"/>
  <c r="Q71" i="25"/>
  <c r="W65" i="25"/>
  <c r="U65" i="25"/>
  <c r="Q65" i="25"/>
  <c r="M65" i="25"/>
  <c r="W59" i="25"/>
  <c r="W44" i="25"/>
  <c r="S44" i="25"/>
  <c r="Q44" i="25"/>
  <c r="W30" i="25"/>
  <c r="U30" i="25"/>
  <c r="Q30" i="25"/>
  <c r="W25" i="25"/>
  <c r="S25" i="25"/>
  <c r="Q25" i="25"/>
  <c r="U37" i="25"/>
  <c r="S37" i="25"/>
  <c r="Q37" i="25"/>
  <c r="H12" i="25"/>
  <c r="Q182" i="27"/>
  <c r="Q184" i="27" s="1"/>
  <c r="U182" i="27"/>
  <c r="U184" i="27" s="1"/>
  <c r="U48" i="25"/>
  <c r="Q324" i="26"/>
  <c r="I324" i="26"/>
  <c r="K324" i="26" s="1"/>
  <c r="U309" i="26"/>
  <c r="Q309" i="26"/>
  <c r="I309" i="26"/>
  <c r="K309" i="26" s="1"/>
  <c r="S45" i="27" l="1"/>
  <c r="Q215" i="27"/>
  <c r="Q514" i="26"/>
  <c r="O160" i="26"/>
  <c r="U237" i="26"/>
  <c r="S160" i="26"/>
  <c r="O514" i="26"/>
  <c r="W139" i="27"/>
  <c r="W201" i="27"/>
  <c r="Q139" i="27"/>
  <c r="S215" i="27"/>
  <c r="W215" i="27"/>
  <c r="O215" i="27"/>
  <c r="Q201" i="27"/>
  <c r="S201" i="27"/>
  <c r="U479" i="25"/>
  <c r="S479" i="25"/>
  <c r="U478" i="25"/>
  <c r="W478" i="25"/>
  <c r="Q478" i="25"/>
  <c r="Q479" i="25"/>
  <c r="Q49" i="26"/>
  <c r="W237" i="26"/>
  <c r="S49" i="26"/>
  <c r="U49" i="26"/>
  <c r="O49" i="26"/>
  <c r="W49" i="26"/>
  <c r="M324" i="26"/>
  <c r="X324" i="26" s="1"/>
  <c r="Y324" i="26" s="1"/>
  <c r="M309" i="26"/>
  <c r="X309" i="26" s="1"/>
  <c r="Y309" i="26" s="1"/>
  <c r="U96" i="26"/>
  <c r="U98" i="26" s="1"/>
  <c r="I119" i="26"/>
  <c r="K119" i="26" s="1"/>
  <c r="I118" i="26"/>
  <c r="K118" i="26" s="1"/>
  <c r="I117" i="26"/>
  <c r="K117" i="26" s="1"/>
  <c r="I116" i="26"/>
  <c r="K116" i="26" s="1"/>
  <c r="AA116" i="26" s="1"/>
  <c r="I108" i="26"/>
  <c r="K108" i="26" s="1"/>
  <c r="O108" i="26"/>
  <c r="I107" i="26"/>
  <c r="I109" i="26"/>
  <c r="K109" i="26" s="1"/>
  <c r="I110" i="26"/>
  <c r="K110" i="26" s="1"/>
  <c r="I57" i="26"/>
  <c r="K57" i="26" s="1"/>
  <c r="K107" i="26" l="1"/>
  <c r="M107" i="26" s="1"/>
  <c r="X107" i="26" s="1"/>
  <c r="Y107" i="26" s="1"/>
  <c r="M117" i="26"/>
  <c r="X117" i="26" s="1"/>
  <c r="Y117" i="26" s="1"/>
  <c r="M118" i="26"/>
  <c r="X118" i="26" s="1"/>
  <c r="Y118" i="26" s="1"/>
  <c r="AA118" i="26"/>
  <c r="M116" i="26"/>
  <c r="X116" i="26" s="1"/>
  <c r="Y116" i="26" s="1"/>
  <c r="M119" i="26"/>
  <c r="X119" i="26" s="1"/>
  <c r="Y119" i="26" s="1"/>
  <c r="M108" i="26"/>
  <c r="X108" i="26" s="1"/>
  <c r="Y108" i="26" s="1"/>
  <c r="M110" i="26"/>
  <c r="X110" i="26" s="1"/>
  <c r="Y110" i="26" s="1"/>
  <c r="AA109" i="26"/>
  <c r="M109" i="26"/>
  <c r="X109" i="26" s="1"/>
  <c r="Y109" i="26" s="1"/>
  <c r="AA108" i="26"/>
  <c r="M57" i="26"/>
  <c r="X57" i="26" s="1"/>
  <c r="Y57" i="26" s="1"/>
  <c r="O55" i="26" l="1"/>
  <c r="I55" i="26"/>
  <c r="K55" i="26" s="1"/>
  <c r="O52" i="26"/>
  <c r="I52" i="26"/>
  <c r="O60" i="26" l="1"/>
  <c r="O158" i="26" s="1"/>
  <c r="K52" i="26"/>
  <c r="AA55" i="26"/>
  <c r="M55" i="26"/>
  <c r="X55" i="26" s="1"/>
  <c r="Y55" i="26" s="1"/>
  <c r="AA52" i="26"/>
  <c r="M52" i="26"/>
  <c r="X52" i="26" l="1"/>
  <c r="S396" i="26"/>
  <c r="S377" i="26"/>
  <c r="S378" i="26"/>
  <c r="U436" i="25"/>
  <c r="I436" i="25"/>
  <c r="K436" i="25" s="1"/>
  <c r="U435" i="25"/>
  <c r="I435" i="25"/>
  <c r="K435" i="25" s="1"/>
  <c r="AA435" i="25" s="1"/>
  <c r="H452" i="25"/>
  <c r="H351" i="25"/>
  <c r="U194" i="27"/>
  <c r="I194" i="27"/>
  <c r="K194" i="27" s="1"/>
  <c r="H156" i="26"/>
  <c r="Z98" i="26"/>
  <c r="H98" i="26"/>
  <c r="Y52" i="26" l="1"/>
  <c r="O436" i="25"/>
  <c r="M436" i="25"/>
  <c r="O435" i="25"/>
  <c r="M435" i="25"/>
  <c r="AA194" i="27"/>
  <c r="M194" i="27"/>
  <c r="X194" i="27" s="1"/>
  <c r="Y194" i="27" s="1"/>
  <c r="X436" i="25" l="1"/>
  <c r="Y436" i="25" s="1"/>
  <c r="X435" i="25"/>
  <c r="Y435" i="25" s="1"/>
  <c r="I481" i="26"/>
  <c r="K481" i="26" s="1"/>
  <c r="Q277" i="26"/>
  <c r="I277" i="26"/>
  <c r="K277" i="26" s="1"/>
  <c r="Q276" i="26"/>
  <c r="I276" i="26"/>
  <c r="K276" i="26" s="1"/>
  <c r="AA276" i="26" s="1"/>
  <c r="U275" i="26"/>
  <c r="U291" i="26" s="1"/>
  <c r="Q275" i="26"/>
  <c r="I275" i="26"/>
  <c r="K275" i="26" s="1"/>
  <c r="AA275" i="26" s="1"/>
  <c r="S420" i="26"/>
  <c r="I420" i="26"/>
  <c r="K420" i="26" s="1"/>
  <c r="S385" i="26"/>
  <c r="I385" i="26"/>
  <c r="K385" i="26" s="1"/>
  <c r="S382" i="26"/>
  <c r="I381" i="26"/>
  <c r="K381" i="26" s="1"/>
  <c r="Q336" i="26"/>
  <c r="I336" i="26"/>
  <c r="K336" i="26" s="1"/>
  <c r="AA336" i="26" s="1"/>
  <c r="I403" i="25"/>
  <c r="I404" i="25"/>
  <c r="K404" i="25" s="1"/>
  <c r="U404" i="25"/>
  <c r="I405" i="25"/>
  <c r="K405" i="25" s="1"/>
  <c r="AA405" i="25" s="1"/>
  <c r="U405" i="25"/>
  <c r="I406" i="25"/>
  <c r="K406" i="25" s="1"/>
  <c r="U406" i="25"/>
  <c r="I407" i="25"/>
  <c r="K407" i="25" s="1"/>
  <c r="AA407" i="25" s="1"/>
  <c r="U407" i="25"/>
  <c r="I408" i="25"/>
  <c r="K408" i="25" s="1"/>
  <c r="U408" i="25"/>
  <c r="I409" i="25"/>
  <c r="K409" i="25" s="1"/>
  <c r="M409" i="25" s="1"/>
  <c r="U409" i="25"/>
  <c r="I410" i="25"/>
  <c r="K410" i="25" s="1"/>
  <c r="U410" i="25"/>
  <c r="I411" i="25"/>
  <c r="K411" i="25" s="1"/>
  <c r="O411" i="25" s="1"/>
  <c r="U411" i="25"/>
  <c r="I412" i="25"/>
  <c r="K412" i="25" s="1"/>
  <c r="O412" i="25" s="1"/>
  <c r="H413" i="25"/>
  <c r="Z413" i="25"/>
  <c r="I415" i="25"/>
  <c r="Q415" i="25"/>
  <c r="I416" i="25"/>
  <c r="Q416" i="25"/>
  <c r="I417" i="25"/>
  <c r="K417" i="25" s="1"/>
  <c r="M417" i="25" s="1"/>
  <c r="U417" i="25"/>
  <c r="I418" i="25"/>
  <c r="K418" i="25" s="1"/>
  <c r="O418" i="25" s="1"/>
  <c r="U418" i="25"/>
  <c r="I419" i="25"/>
  <c r="K419" i="25" s="1"/>
  <c r="U419" i="25"/>
  <c r="I420" i="25"/>
  <c r="K420" i="25" s="1"/>
  <c r="U420" i="25"/>
  <c r="I421" i="25"/>
  <c r="K421" i="25" s="1"/>
  <c r="AA421" i="25" s="1"/>
  <c r="U421" i="25"/>
  <c r="I422" i="25"/>
  <c r="K422" i="25" s="1"/>
  <c r="U422" i="25"/>
  <c r="I423" i="25"/>
  <c r="K423" i="25" s="1"/>
  <c r="U423" i="25"/>
  <c r="I424" i="25"/>
  <c r="K424" i="25" s="1"/>
  <c r="U424" i="25"/>
  <c r="I425" i="25"/>
  <c r="K425" i="25" s="1"/>
  <c r="M425" i="25" s="1"/>
  <c r="U425" i="25"/>
  <c r="I426" i="25"/>
  <c r="K426" i="25" s="1"/>
  <c r="O426" i="25" s="1"/>
  <c r="U426" i="25"/>
  <c r="I427" i="25"/>
  <c r="K427" i="25" s="1"/>
  <c r="U427" i="25"/>
  <c r="I428" i="25"/>
  <c r="K428" i="25" s="1"/>
  <c r="U428" i="25"/>
  <c r="I433" i="25"/>
  <c r="K433" i="25" s="1"/>
  <c r="U433" i="25"/>
  <c r="I429" i="25"/>
  <c r="K429" i="25" s="1"/>
  <c r="AA429" i="25" s="1"/>
  <c r="U429" i="25"/>
  <c r="I430" i="25"/>
  <c r="K430" i="25" s="1"/>
  <c r="U430" i="25"/>
  <c r="I431" i="25"/>
  <c r="K431" i="25" s="1"/>
  <c r="AA431" i="25" s="1"/>
  <c r="U431" i="25"/>
  <c r="I432" i="25"/>
  <c r="K432" i="25" s="1"/>
  <c r="U432" i="25"/>
  <c r="I434" i="25"/>
  <c r="K434" i="25" s="1"/>
  <c r="M434" i="25" s="1"/>
  <c r="U434" i="25"/>
  <c r="I437" i="25"/>
  <c r="K437" i="25" s="1"/>
  <c r="I438" i="25"/>
  <c r="K438" i="25" s="1"/>
  <c r="I439" i="25"/>
  <c r="K439" i="25" s="1"/>
  <c r="O439" i="25" s="1"/>
  <c r="I440" i="25"/>
  <c r="K440" i="25" s="1"/>
  <c r="M440" i="25" s="1"/>
  <c r="U440" i="25"/>
  <c r="I441" i="25"/>
  <c r="K441" i="25" s="1"/>
  <c r="I442" i="25"/>
  <c r="K442" i="25" s="1"/>
  <c r="I443" i="25"/>
  <c r="K443" i="25" s="1"/>
  <c r="I444" i="25"/>
  <c r="K444" i="25" s="1"/>
  <c r="M444" i="25" s="1"/>
  <c r="I445" i="25"/>
  <c r="K445" i="25" s="1"/>
  <c r="AA445" i="25" s="1"/>
  <c r="U445" i="25"/>
  <c r="I446" i="25"/>
  <c r="K446" i="25" s="1"/>
  <c r="I447" i="25"/>
  <c r="K447" i="25" s="1"/>
  <c r="U447" i="25"/>
  <c r="I448" i="25"/>
  <c r="K448" i="25" s="1"/>
  <c r="U448" i="25"/>
  <c r="I449" i="25"/>
  <c r="K449" i="25" s="1"/>
  <c r="M449" i="25" s="1"/>
  <c r="U449" i="25"/>
  <c r="I450" i="25"/>
  <c r="K450" i="25" s="1"/>
  <c r="O450" i="25" s="1"/>
  <c r="I451" i="25"/>
  <c r="K451" i="25" s="1"/>
  <c r="M451" i="25" s="1"/>
  <c r="U451" i="25"/>
  <c r="Z452" i="25"/>
  <c r="I255" i="25"/>
  <c r="K255" i="25" s="1"/>
  <c r="O255" i="25" s="1"/>
  <c r="X255" i="25" s="1"/>
  <c r="I243" i="26"/>
  <c r="K243" i="26" s="1"/>
  <c r="I474" i="26"/>
  <c r="K474" i="26" s="1"/>
  <c r="I163" i="27"/>
  <c r="K163" i="27" s="1"/>
  <c r="I162" i="27"/>
  <c r="K162" i="27" s="1"/>
  <c r="I129" i="26"/>
  <c r="K129" i="26" s="1"/>
  <c r="M129" i="26" s="1"/>
  <c r="X129" i="26" s="1"/>
  <c r="Y129" i="26" s="1"/>
  <c r="I92" i="26"/>
  <c r="K92" i="26" s="1"/>
  <c r="M11" i="26"/>
  <c r="AA12" i="26"/>
  <c r="I210" i="26"/>
  <c r="K210" i="26" s="1"/>
  <c r="I205" i="26"/>
  <c r="K205" i="26" s="1"/>
  <c r="I200" i="26"/>
  <c r="K200" i="26" s="1"/>
  <c r="M200" i="26" s="1"/>
  <c r="I56" i="26"/>
  <c r="K56" i="26" s="1"/>
  <c r="AA56" i="26" s="1"/>
  <c r="Q282" i="26"/>
  <c r="I282" i="26"/>
  <c r="K282" i="26" s="1"/>
  <c r="I283" i="26"/>
  <c r="K283" i="26" s="1"/>
  <c r="M283" i="26" s="1"/>
  <c r="Q283" i="26"/>
  <c r="Q452" i="25" l="1"/>
  <c r="K415" i="25"/>
  <c r="I452" i="25"/>
  <c r="U413" i="25"/>
  <c r="U452" i="25"/>
  <c r="K403" i="25"/>
  <c r="I413" i="25"/>
  <c r="O410" i="25"/>
  <c r="AA410" i="25"/>
  <c r="O420" i="25"/>
  <c r="M420" i="25"/>
  <c r="AA448" i="25"/>
  <c r="O448" i="25"/>
  <c r="AA423" i="25"/>
  <c r="O423" i="25"/>
  <c r="O433" i="25"/>
  <c r="M433" i="25"/>
  <c r="O431" i="25"/>
  <c r="O407" i="25"/>
  <c r="O404" i="25"/>
  <c r="M404" i="25"/>
  <c r="AA442" i="25"/>
  <c r="M442" i="25"/>
  <c r="AA424" i="25"/>
  <c r="M424" i="25"/>
  <c r="O424" i="25"/>
  <c r="AA432" i="25"/>
  <c r="M432" i="25"/>
  <c r="O432" i="25"/>
  <c r="AA447" i="25"/>
  <c r="M447" i="25"/>
  <c r="O447" i="25"/>
  <c r="O428" i="25"/>
  <c r="M428" i="25"/>
  <c r="M446" i="25"/>
  <c r="O446" i="25"/>
  <c r="AA408" i="25"/>
  <c r="M408" i="25"/>
  <c r="O408" i="25"/>
  <c r="O443" i="25"/>
  <c r="X443" i="25" s="1"/>
  <c r="Y443" i="25" s="1"/>
  <c r="M448" i="25"/>
  <c r="M431" i="25"/>
  <c r="M423" i="25"/>
  <c r="K416" i="25"/>
  <c r="M407" i="25"/>
  <c r="AA444" i="25"/>
  <c r="O444" i="25"/>
  <c r="X444" i="25" s="1"/>
  <c r="Y444" i="25" s="1"/>
  <c r="O415" i="25"/>
  <c r="M415" i="25"/>
  <c r="O445" i="25"/>
  <c r="M445" i="25"/>
  <c r="M481" i="26"/>
  <c r="Y481" i="26" s="1"/>
  <c r="AA277" i="26"/>
  <c r="M277" i="26"/>
  <c r="X277" i="26" s="1"/>
  <c r="Y277" i="26" s="1"/>
  <c r="M276" i="26"/>
  <c r="X276" i="26" s="1"/>
  <c r="Y276" i="26" s="1"/>
  <c r="M275" i="26"/>
  <c r="X275" i="26" s="1"/>
  <c r="Y275" i="26" s="1"/>
  <c r="M420" i="26"/>
  <c r="X420" i="26" s="1"/>
  <c r="Y420" i="26" s="1"/>
  <c r="AA385" i="26"/>
  <c r="M385" i="26"/>
  <c r="X385" i="26" s="1"/>
  <c r="Y385" i="26" s="1"/>
  <c r="M381" i="26"/>
  <c r="X381" i="26" s="1"/>
  <c r="Y381" i="26" s="1"/>
  <c r="M336" i="26"/>
  <c r="X336" i="26" s="1"/>
  <c r="Y336" i="26" s="1"/>
  <c r="X200" i="26"/>
  <c r="Y200" i="26" s="1"/>
  <c r="M419" i="25"/>
  <c r="O419" i="25"/>
  <c r="AA419" i="25"/>
  <c r="M427" i="25"/>
  <c r="O427" i="25"/>
  <c r="AA427" i="25"/>
  <c r="AA430" i="25"/>
  <c r="M430" i="25"/>
  <c r="O430" i="25"/>
  <c r="AA422" i="25"/>
  <c r="M422" i="25"/>
  <c r="O422" i="25"/>
  <c r="AA406" i="25"/>
  <c r="M406" i="25"/>
  <c r="O406" i="25"/>
  <c r="O441" i="25"/>
  <c r="O438" i="25"/>
  <c r="O437" i="25"/>
  <c r="O451" i="25"/>
  <c r="X451" i="25" s="1"/>
  <c r="Y451" i="25" s="1"/>
  <c r="M450" i="25"/>
  <c r="X450" i="25" s="1"/>
  <c r="Y450" i="25" s="1"/>
  <c r="O449" i="25"/>
  <c r="X449" i="25" s="1"/>
  <c r="Y449" i="25" s="1"/>
  <c r="O442" i="25"/>
  <c r="M441" i="25"/>
  <c r="O440" i="25"/>
  <c r="X440" i="25" s="1"/>
  <c r="Y440" i="25" s="1"/>
  <c r="M439" i="25"/>
  <c r="X439" i="25" s="1"/>
  <c r="Y439" i="25" s="1"/>
  <c r="M438" i="25"/>
  <c r="M437" i="25"/>
  <c r="O434" i="25"/>
  <c r="X434" i="25" s="1"/>
  <c r="Y434" i="25" s="1"/>
  <c r="AA433" i="25"/>
  <c r="M426" i="25"/>
  <c r="O425" i="25"/>
  <c r="X425" i="25" s="1"/>
  <c r="Y425" i="25" s="1"/>
  <c r="AA420" i="25"/>
  <c r="M418" i="25"/>
  <c r="X418" i="25" s="1"/>
  <c r="Y418" i="25" s="1"/>
  <c r="O417" i="25"/>
  <c r="X417" i="25" s="1"/>
  <c r="Y417" i="25" s="1"/>
  <c r="M412" i="25"/>
  <c r="X412" i="25" s="1"/>
  <c r="Y412" i="25" s="1"/>
  <c r="M411" i="25"/>
  <c r="X411" i="25" s="1"/>
  <c r="Y411" i="25" s="1"/>
  <c r="M410" i="25"/>
  <c r="O409" i="25"/>
  <c r="X409" i="25" s="1"/>
  <c r="Y409" i="25" s="1"/>
  <c r="AA404" i="25"/>
  <c r="AA418" i="25"/>
  <c r="AA451" i="25"/>
  <c r="AA449" i="25"/>
  <c r="AA440" i="25"/>
  <c r="AA438" i="25"/>
  <c r="AA434" i="25"/>
  <c r="AA425" i="25"/>
  <c r="AA417" i="25"/>
  <c r="AA409" i="25"/>
  <c r="O429" i="25"/>
  <c r="O421" i="25"/>
  <c r="O405" i="25"/>
  <c r="AA426" i="25"/>
  <c r="AA437" i="25"/>
  <c r="M429" i="25"/>
  <c r="M421" i="25"/>
  <c r="M405" i="25"/>
  <c r="Y255" i="25"/>
  <c r="M243" i="26"/>
  <c r="X243" i="26" s="1"/>
  <c r="Y243" i="26" s="1"/>
  <c r="Y474" i="26"/>
  <c r="M474" i="26"/>
  <c r="AA129" i="26"/>
  <c r="M163" i="27"/>
  <c r="X163" i="27" s="1"/>
  <c r="Y163" i="27" s="1"/>
  <c r="AA162" i="27"/>
  <c r="M162" i="27"/>
  <c r="X162" i="27" s="1"/>
  <c r="Y162" i="27" s="1"/>
  <c r="M92" i="26"/>
  <c r="X92" i="26" s="1"/>
  <c r="Y92" i="26" s="1"/>
  <c r="AA92" i="26"/>
  <c r="M210" i="26"/>
  <c r="X210" i="26" s="1"/>
  <c r="Y210" i="26" s="1"/>
  <c r="M205" i="26"/>
  <c r="X205" i="26" s="1"/>
  <c r="Y205" i="26" s="1"/>
  <c r="M56" i="26"/>
  <c r="X56" i="26" s="1"/>
  <c r="Y56" i="26" s="1"/>
  <c r="X283" i="26"/>
  <c r="Y283" i="26" s="1"/>
  <c r="AA282" i="26"/>
  <c r="M282" i="26"/>
  <c r="X282" i="26" s="1"/>
  <c r="Y282" i="26" s="1"/>
  <c r="AA283" i="26"/>
  <c r="X405" i="25" l="1"/>
  <c r="Y405" i="25" s="1"/>
  <c r="AA413" i="25"/>
  <c r="M403" i="25"/>
  <c r="M413" i="25" s="1"/>
  <c r="K413" i="25"/>
  <c r="O403" i="25"/>
  <c r="O413" i="25" s="1"/>
  <c r="AA415" i="25"/>
  <c r="K452" i="25"/>
  <c r="X431" i="25"/>
  <c r="Y431" i="25" s="1"/>
  <c r="X420" i="25"/>
  <c r="Y420" i="25" s="1"/>
  <c r="X423" i="25"/>
  <c r="Y423" i="25" s="1"/>
  <c r="X404" i="25"/>
  <c r="Y404" i="25" s="1"/>
  <c r="X422" i="25"/>
  <c r="Y422" i="25" s="1"/>
  <c r="X447" i="25"/>
  <c r="Y447" i="25" s="1"/>
  <c r="X445" i="25"/>
  <c r="Y445" i="25" s="1"/>
  <c r="X446" i="25"/>
  <c r="Y446" i="25" s="1"/>
  <c r="X424" i="25"/>
  <c r="Y424" i="25" s="1"/>
  <c r="X408" i="25"/>
  <c r="Y408" i="25" s="1"/>
  <c r="X433" i="25"/>
  <c r="Y433" i="25" s="1"/>
  <c r="X407" i="25"/>
  <c r="Y407" i="25" s="1"/>
  <c r="X448" i="25"/>
  <c r="Y448" i="25" s="1"/>
  <c r="X415" i="25"/>
  <c r="X406" i="25"/>
  <c r="Y406" i="25" s="1"/>
  <c r="X437" i="25"/>
  <c r="Y437" i="25" s="1"/>
  <c r="X430" i="25"/>
  <c r="Y430" i="25" s="1"/>
  <c r="X419" i="25"/>
  <c r="Y419" i="25" s="1"/>
  <c r="X427" i="25"/>
  <c r="Y427" i="25" s="1"/>
  <c r="AA416" i="25"/>
  <c r="O416" i="25"/>
  <c r="O452" i="25" s="1"/>
  <c r="M416" i="25"/>
  <c r="M452" i="25" s="1"/>
  <c r="X432" i="25"/>
  <c r="Y432" i="25" s="1"/>
  <c r="X421" i="25"/>
  <c r="Y421" i="25" s="1"/>
  <c r="X442" i="25"/>
  <c r="Y442" i="25" s="1"/>
  <c r="X428" i="25"/>
  <c r="Y428" i="25" s="1"/>
  <c r="X410" i="25"/>
  <c r="Y410" i="25" s="1"/>
  <c r="X426" i="25"/>
  <c r="Y426" i="25" s="1"/>
  <c r="X429" i="25"/>
  <c r="Y429" i="25" s="1"/>
  <c r="X441" i="25"/>
  <c r="Y441" i="25" s="1"/>
  <c r="X438" i="25"/>
  <c r="Y438" i="25" s="1"/>
  <c r="X403" i="25" l="1"/>
  <c r="X413" i="25" s="1"/>
  <c r="AA452" i="25"/>
  <c r="Y415" i="25"/>
  <c r="X416" i="25"/>
  <c r="X452" i="25" s="1"/>
  <c r="I150" i="26"/>
  <c r="K150" i="26" s="1"/>
  <c r="Y403" i="25" l="1"/>
  <c r="Y413" i="25" s="1"/>
  <c r="Y416" i="25"/>
  <c r="Y452" i="25" s="1"/>
  <c r="AA150" i="26"/>
  <c r="M150" i="26"/>
  <c r="X150" i="26" s="1"/>
  <c r="Y150" i="26" s="1"/>
  <c r="I263" i="26" l="1"/>
  <c r="K263" i="26" s="1"/>
  <c r="Z105" i="25"/>
  <c r="M263" i="26" l="1"/>
  <c r="X263" i="26" s="1"/>
  <c r="Y263" i="26" s="1"/>
  <c r="S500" i="26" l="1"/>
  <c r="H488" i="26"/>
  <c r="H484" i="26"/>
  <c r="W455" i="26"/>
  <c r="W513" i="26" s="1"/>
  <c r="S455" i="26"/>
  <c r="S513" i="26" s="1"/>
  <c r="S518" i="26" s="1"/>
  <c r="O455" i="26"/>
  <c r="O513" i="26" s="1"/>
  <c r="O518" i="26" s="1"/>
  <c r="W452" i="26"/>
  <c r="W512" i="26" s="1"/>
  <c r="H452" i="26"/>
  <c r="H405" i="26"/>
  <c r="H350" i="26"/>
  <c r="H320" i="26"/>
  <c r="H299" i="26"/>
  <c r="Q278" i="26"/>
  <c r="Q279" i="26"/>
  <c r="Q280" i="26"/>
  <c r="Q281" i="26"/>
  <c r="Q284" i="26"/>
  <c r="Q285" i="26"/>
  <c r="Q290" i="26"/>
  <c r="H272" i="26"/>
  <c r="H231" i="26"/>
  <c r="Z186" i="26"/>
  <c r="Z158" i="26"/>
  <c r="Z156" i="26"/>
  <c r="W112" i="26"/>
  <c r="U112" i="26"/>
  <c r="U161" i="26" s="1"/>
  <c r="S112" i="26"/>
  <c r="S161" i="26" s="1"/>
  <c r="Q112" i="26"/>
  <c r="Q161" i="26" s="1"/>
  <c r="Q519" i="26" s="1"/>
  <c r="I15" i="26"/>
  <c r="I46" i="26" s="1"/>
  <c r="Z473" i="25"/>
  <c r="H372" i="25"/>
  <c r="H358" i="25"/>
  <c r="H336" i="25"/>
  <c r="H307" i="25"/>
  <c r="H263" i="25"/>
  <c r="H237" i="25"/>
  <c r="H222" i="25"/>
  <c r="H207" i="25"/>
  <c r="H189" i="25"/>
  <c r="H71" i="25"/>
  <c r="Z59" i="25"/>
  <c r="S59" i="25"/>
  <c r="S477" i="25" s="1"/>
  <c r="Q59" i="25"/>
  <c r="Q477" i="25" s="1"/>
  <c r="H59" i="25"/>
  <c r="M30" i="25"/>
  <c r="M478" i="25" s="1"/>
  <c r="Z25" i="25"/>
  <c r="W380" i="25"/>
  <c r="W385" i="25" s="1"/>
  <c r="W477" i="25" s="1"/>
  <c r="U380" i="25"/>
  <c r="H473" i="25"/>
  <c r="H462" i="25"/>
  <c r="H398" i="25"/>
  <c r="H389" i="25"/>
  <c r="H385" i="25"/>
  <c r="H363" i="25"/>
  <c r="H327" i="25"/>
  <c r="H317" i="25"/>
  <c r="H282" i="25"/>
  <c r="H272" i="25"/>
  <c r="H268" i="25"/>
  <c r="H249" i="25"/>
  <c r="H241" i="25"/>
  <c r="H212" i="25"/>
  <c r="H180" i="25"/>
  <c r="H170" i="25"/>
  <c r="H152" i="25"/>
  <c r="H144" i="25"/>
  <c r="H139" i="25"/>
  <c r="H135" i="25"/>
  <c r="H78" i="25"/>
  <c r="H119" i="25" s="1"/>
  <c r="H65" i="25"/>
  <c r="H37" i="25"/>
  <c r="H25" i="25"/>
  <c r="S127" i="27"/>
  <c r="S128" i="27"/>
  <c r="H479" i="25" l="1"/>
  <c r="H477" i="25"/>
  <c r="H145" i="25"/>
  <c r="Q72" i="25"/>
  <c r="H181" i="25"/>
  <c r="Q223" i="25"/>
  <c r="Q273" i="25"/>
  <c r="Q328" i="25"/>
  <c r="H364" i="25"/>
  <c r="H399" i="25"/>
  <c r="H273" i="25"/>
  <c r="Q119" i="25"/>
  <c r="Q399" i="25"/>
  <c r="H328" i="25"/>
  <c r="Q145" i="25"/>
  <c r="Q181" i="25"/>
  <c r="Q364" i="25"/>
  <c r="Q492" i="26"/>
  <c r="W356" i="26"/>
  <c r="S492" i="26"/>
  <c r="U492" i="26"/>
  <c r="W456" i="26"/>
  <c r="O492" i="26"/>
  <c r="O356" i="26"/>
  <c r="S356" i="26"/>
  <c r="H474" i="25"/>
  <c r="H223" i="25"/>
  <c r="W151" i="26" l="1"/>
  <c r="W148" i="26"/>
  <c r="W490" i="26"/>
  <c r="U262" i="25"/>
  <c r="U261" i="25"/>
  <c r="U260" i="25"/>
  <c r="W174" i="25"/>
  <c r="W117" i="25"/>
  <c r="W69" i="25"/>
  <c r="W71" i="25" s="1"/>
  <c r="W491" i="26" l="1"/>
  <c r="W180" i="25"/>
  <c r="W181" i="25" s="1"/>
  <c r="I422" i="26"/>
  <c r="K422" i="26" s="1"/>
  <c r="I439" i="26"/>
  <c r="K439" i="26" s="1"/>
  <c r="U339" i="26"/>
  <c r="Q339" i="26"/>
  <c r="I339" i="26"/>
  <c r="K339" i="26" s="1"/>
  <c r="AA339" i="26" s="1"/>
  <c r="I436" i="26"/>
  <c r="K436" i="26" s="1"/>
  <c r="Q346" i="26"/>
  <c r="I346" i="26"/>
  <c r="K346" i="26" s="1"/>
  <c r="I59" i="26"/>
  <c r="K59" i="26" s="1"/>
  <c r="I397" i="26"/>
  <c r="K397" i="26" s="1"/>
  <c r="I377" i="26"/>
  <c r="K377" i="26" s="1"/>
  <c r="I368" i="26"/>
  <c r="K368" i="26" s="1"/>
  <c r="I395" i="26"/>
  <c r="K395" i="26" s="1"/>
  <c r="I390" i="26"/>
  <c r="K390" i="26" s="1"/>
  <c r="I387" i="26"/>
  <c r="K387" i="26" s="1"/>
  <c r="I251" i="26"/>
  <c r="S192" i="26"/>
  <c r="I192" i="26"/>
  <c r="K192" i="26" s="1"/>
  <c r="Z452" i="26"/>
  <c r="Z405" i="26"/>
  <c r="Z231" i="26"/>
  <c r="I205" i="27"/>
  <c r="K205" i="27" s="1"/>
  <c r="I182" i="27"/>
  <c r="K182" i="27" s="1"/>
  <c r="AA182" i="27" s="1"/>
  <c r="I164" i="27"/>
  <c r="K164" i="27" s="1"/>
  <c r="H93" i="27"/>
  <c r="Z108" i="27"/>
  <c r="U108" i="27"/>
  <c r="I108" i="27"/>
  <c r="K108" i="27" s="1"/>
  <c r="I25" i="27"/>
  <c r="K25" i="27" s="1"/>
  <c r="W41" i="27"/>
  <c r="W40" i="27"/>
  <c r="W44" i="27" l="1"/>
  <c r="W45" i="27" s="1"/>
  <c r="W492" i="26"/>
  <c r="K251" i="26"/>
  <c r="M251" i="26" s="1"/>
  <c r="X251" i="26" s="1"/>
  <c r="Y251" i="26" s="1"/>
  <c r="M422" i="26"/>
  <c r="X422" i="26" s="1"/>
  <c r="Y422" i="26" s="1"/>
  <c r="M439" i="26"/>
  <c r="X439" i="26" s="1"/>
  <c r="Y439" i="26" s="1"/>
  <c r="M339" i="26"/>
  <c r="X339" i="26" s="1"/>
  <c r="Y339" i="26" s="1"/>
  <c r="M436" i="26"/>
  <c r="X436" i="26" s="1"/>
  <c r="Y436" i="26" s="1"/>
  <c r="M346" i="26"/>
  <c r="X346" i="26" s="1"/>
  <c r="Y346" i="26" s="1"/>
  <c r="AA59" i="26"/>
  <c r="M59" i="26"/>
  <c r="X59" i="26" s="1"/>
  <c r="Y59" i="26" s="1"/>
  <c r="M397" i="26"/>
  <c r="X397" i="26" s="1"/>
  <c r="Y397" i="26" s="1"/>
  <c r="M377" i="26"/>
  <c r="X377" i="26" s="1"/>
  <c r="Y377" i="26" s="1"/>
  <c r="M368" i="26"/>
  <c r="X368" i="26" s="1"/>
  <c r="Y368" i="26" s="1"/>
  <c r="M395" i="26"/>
  <c r="X395" i="26" s="1"/>
  <c r="Y395" i="26" s="1"/>
  <c r="M390" i="26"/>
  <c r="X390" i="26" s="1"/>
  <c r="Y390" i="26" s="1"/>
  <c r="M387" i="26"/>
  <c r="X387" i="26" s="1"/>
  <c r="Y387" i="26" s="1"/>
  <c r="M192" i="26"/>
  <c r="X192" i="26" s="1"/>
  <c r="Y192" i="26" s="1"/>
  <c r="AA205" i="27"/>
  <c r="M205" i="27"/>
  <c r="X205" i="27" s="1"/>
  <c r="Y205" i="27" s="1"/>
  <c r="M182" i="27"/>
  <c r="X182" i="27" s="1"/>
  <c r="Y182" i="27" s="1"/>
  <c r="M164" i="27"/>
  <c r="X164" i="27" s="1"/>
  <c r="Y164" i="27" s="1"/>
  <c r="M108" i="27"/>
  <c r="X108" i="27" s="1"/>
  <c r="Y108" i="27" s="1"/>
  <c r="AA108" i="27"/>
  <c r="AA25" i="27"/>
  <c r="M25" i="27"/>
  <c r="X25" i="27" s="1"/>
  <c r="Y25" i="27" s="1"/>
  <c r="AA251" i="26" l="1"/>
  <c r="Z44" i="27"/>
  <c r="H44" i="27"/>
  <c r="I43" i="27"/>
  <c r="K43" i="27" s="1"/>
  <c r="I42" i="27"/>
  <c r="K42" i="27" s="1"/>
  <c r="I41" i="27"/>
  <c r="K41" i="27" s="1"/>
  <c r="I40" i="27"/>
  <c r="W220" i="27"/>
  <c r="W143" i="27"/>
  <c r="W158" i="27" s="1"/>
  <c r="W217" i="27"/>
  <c r="I24" i="27"/>
  <c r="K24" i="27" s="1"/>
  <c r="U375" i="25"/>
  <c r="I375" i="25"/>
  <c r="K375" i="25" s="1"/>
  <c r="K40" i="27" l="1"/>
  <c r="K44" i="27" s="1"/>
  <c r="I44" i="27"/>
  <c r="W218" i="27"/>
  <c r="W219" i="27"/>
  <c r="M42" i="27"/>
  <c r="X42" i="27" s="1"/>
  <c r="Y42" i="27" s="1"/>
  <c r="AA42" i="27"/>
  <c r="M41" i="27"/>
  <c r="X41" i="27" s="1"/>
  <c r="Y41" i="27" s="1"/>
  <c r="AA41" i="27"/>
  <c r="AA43" i="27"/>
  <c r="M43" i="27"/>
  <c r="X43" i="27" s="1"/>
  <c r="Y43" i="27" s="1"/>
  <c r="M40" i="27"/>
  <c r="AA40" i="27"/>
  <c r="M24" i="27"/>
  <c r="AA24" i="27"/>
  <c r="O375" i="25"/>
  <c r="M375" i="25"/>
  <c r="AA375" i="25"/>
  <c r="U297" i="25"/>
  <c r="I297" i="25"/>
  <c r="K297" i="25" s="1"/>
  <c r="Z327" i="25"/>
  <c r="Z317" i="25"/>
  <c r="Z307" i="25"/>
  <c r="Z282" i="25"/>
  <c r="AA44" i="27" l="1"/>
  <c r="M44" i="27"/>
  <c r="X40" i="27"/>
  <c r="X44" i="27" s="1"/>
  <c r="X24" i="27"/>
  <c r="Y24" i="27" s="1"/>
  <c r="W216" i="27"/>
  <c r="X375" i="25"/>
  <c r="Y375" i="25" s="1"/>
  <c r="M297" i="25"/>
  <c r="AA297" i="25"/>
  <c r="O297" i="25"/>
  <c r="U280" i="25"/>
  <c r="I280" i="25"/>
  <c r="K280" i="25" s="1"/>
  <c r="AA280" i="25" s="1"/>
  <c r="I244" i="25"/>
  <c r="K244" i="25" s="1"/>
  <c r="I245" i="25"/>
  <c r="I202" i="25"/>
  <c r="K202" i="25" s="1"/>
  <c r="I196" i="25"/>
  <c r="K196" i="25" s="1"/>
  <c r="I177" i="25"/>
  <c r="K177" i="25" s="1"/>
  <c r="K245" i="25" l="1"/>
  <c r="M245" i="25" s="1"/>
  <c r="M249" i="25" s="1"/>
  <c r="Y40" i="27"/>
  <c r="X297" i="25"/>
  <c r="Y297" i="25" s="1"/>
  <c r="O280" i="25"/>
  <c r="M280" i="25"/>
  <c r="O244" i="25"/>
  <c r="O202" i="25"/>
  <c r="AA196" i="25"/>
  <c r="M196" i="25"/>
  <c r="O196" i="25"/>
  <c r="O177" i="25"/>
  <c r="X177" i="25" s="1"/>
  <c r="Y177" i="25" s="1"/>
  <c r="I92" i="25"/>
  <c r="K92" i="25" s="1"/>
  <c r="I57" i="25"/>
  <c r="K57" i="25" s="1"/>
  <c r="Y44" i="27" l="1"/>
  <c r="O245" i="25"/>
  <c r="X245" i="25" s="1"/>
  <c r="Y245" i="25" s="1"/>
  <c r="X196" i="25"/>
  <c r="Y196" i="25" s="1"/>
  <c r="X280" i="25"/>
  <c r="Y280" i="25" s="1"/>
  <c r="X244" i="25"/>
  <c r="Y244" i="25" s="1"/>
  <c r="X202" i="25"/>
  <c r="Y202" i="25" s="1"/>
  <c r="O92" i="25"/>
  <c r="M92" i="25"/>
  <c r="O57" i="25"/>
  <c r="M57" i="25"/>
  <c r="X57" i="25" l="1"/>
  <c r="Y57" i="25" s="1"/>
  <c r="X92" i="25"/>
  <c r="Y92" i="25" s="1"/>
  <c r="I314" i="25" l="1"/>
  <c r="H44" i="26" l="1"/>
  <c r="Z381" i="25" l="1"/>
  <c r="Z357" i="25"/>
  <c r="Z356" i="25"/>
  <c r="Z115" i="25"/>
  <c r="Z114" i="25"/>
  <c r="I296" i="26"/>
  <c r="K296" i="26" s="1"/>
  <c r="M296" i="26" l="1"/>
  <c r="X296" i="26" s="1"/>
  <c r="Y296" i="26" s="1"/>
  <c r="S431" i="26"/>
  <c r="I431" i="26"/>
  <c r="K431" i="26" s="1"/>
  <c r="S433" i="26"/>
  <c r="I433" i="26"/>
  <c r="K433" i="26" s="1"/>
  <c r="I227" i="26"/>
  <c r="K227" i="26" s="1"/>
  <c r="AA227" i="26" s="1"/>
  <c r="M431" i="26" l="1"/>
  <c r="X431" i="26" s="1"/>
  <c r="Y431" i="26" s="1"/>
  <c r="M433" i="26"/>
  <c r="X433" i="26" s="1"/>
  <c r="Y433" i="26" s="1"/>
  <c r="M227" i="26"/>
  <c r="X227" i="26" s="1"/>
  <c r="Y227" i="26" s="1"/>
  <c r="S102" i="25" l="1"/>
  <c r="I102" i="25"/>
  <c r="K102" i="25" s="1"/>
  <c r="O102" i="25" l="1"/>
  <c r="X102" i="25" s="1"/>
  <c r="Y102" i="25" s="1"/>
  <c r="O70" i="27" l="1"/>
  <c r="O77" i="27" s="1"/>
  <c r="U213" i="27"/>
  <c r="U214" i="27" s="1"/>
  <c r="U215" i="27" s="1"/>
  <c r="Z211" i="27"/>
  <c r="Z207" i="27"/>
  <c r="Z214" i="27"/>
  <c r="Z215" i="27" l="1"/>
  <c r="Z118" i="25"/>
  <c r="I144" i="26" l="1"/>
  <c r="K144" i="26" s="1"/>
  <c r="M144" i="26" s="1"/>
  <c r="X144" i="26" s="1"/>
  <c r="Y144" i="26" s="1"/>
  <c r="I96" i="26"/>
  <c r="K96" i="26" s="1"/>
  <c r="M96" i="26" s="1"/>
  <c r="AA96" i="26" l="1"/>
  <c r="I264" i="26"/>
  <c r="K264" i="26" s="1"/>
  <c r="H130" i="27"/>
  <c r="I125" i="27"/>
  <c r="K125" i="27" s="1"/>
  <c r="S125" i="27"/>
  <c r="I126" i="27"/>
  <c r="K126" i="27" s="1"/>
  <c r="AA126" i="27" s="1"/>
  <c r="S126" i="27"/>
  <c r="S177" i="26"/>
  <c r="I177" i="26"/>
  <c r="K177" i="26" s="1"/>
  <c r="AA177" i="26" s="1"/>
  <c r="M264" i="26" l="1"/>
  <c r="AA264" i="26"/>
  <c r="M126" i="27"/>
  <c r="M125" i="27"/>
  <c r="AA125" i="27"/>
  <c r="M177" i="26"/>
  <c r="X177" i="26" s="1"/>
  <c r="Y177" i="26" s="1"/>
  <c r="X126" i="27" l="1"/>
  <c r="Y126" i="27" s="1"/>
  <c r="X125" i="27"/>
  <c r="Y125" i="27" s="1"/>
  <c r="I183" i="27" l="1"/>
  <c r="K183" i="27" s="1"/>
  <c r="I12" i="27"/>
  <c r="K12" i="27" s="1"/>
  <c r="U377" i="25"/>
  <c r="I377" i="25"/>
  <c r="K377" i="25" s="1"/>
  <c r="AA377" i="25" s="1"/>
  <c r="Z189" i="25"/>
  <c r="I188" i="25"/>
  <c r="K188" i="25" s="1"/>
  <c r="I487" i="26"/>
  <c r="K487" i="26" s="1"/>
  <c r="I486" i="26"/>
  <c r="I460" i="26"/>
  <c r="K460" i="26" s="1"/>
  <c r="I461" i="26"/>
  <c r="K461" i="26" s="1"/>
  <c r="I462" i="26"/>
  <c r="K462" i="26" s="1"/>
  <c r="I463" i="26"/>
  <c r="K463" i="26" s="1"/>
  <c r="I464" i="26"/>
  <c r="K464" i="26" s="1"/>
  <c r="I465" i="26"/>
  <c r="K465" i="26" s="1"/>
  <c r="I466" i="26"/>
  <c r="K466" i="26" s="1"/>
  <c r="I467" i="26"/>
  <c r="K467" i="26" s="1"/>
  <c r="I468" i="26"/>
  <c r="K468" i="26" s="1"/>
  <c r="I469" i="26"/>
  <c r="K469" i="26" s="1"/>
  <c r="I470" i="26"/>
  <c r="K470" i="26" s="1"/>
  <c r="I471" i="26"/>
  <c r="K471" i="26" s="1"/>
  <c r="I472" i="26"/>
  <c r="K472" i="26" s="1"/>
  <c r="I473" i="26"/>
  <c r="K473" i="26" s="1"/>
  <c r="I475" i="26"/>
  <c r="K475" i="26" s="1"/>
  <c r="I476" i="26"/>
  <c r="K476" i="26" s="1"/>
  <c r="I477" i="26"/>
  <c r="K477" i="26" s="1"/>
  <c r="I478" i="26"/>
  <c r="K478" i="26" s="1"/>
  <c r="I479" i="26"/>
  <c r="K479" i="26" s="1"/>
  <c r="I480" i="26"/>
  <c r="K480" i="26" s="1"/>
  <c r="I482" i="26"/>
  <c r="K482" i="26" s="1"/>
  <c r="I483" i="26"/>
  <c r="K483" i="26" s="1"/>
  <c r="Z488" i="26"/>
  <c r="S370" i="26"/>
  <c r="I370" i="26"/>
  <c r="K370" i="26" s="1"/>
  <c r="M370" i="26" s="1"/>
  <c r="Z484" i="26"/>
  <c r="Z491" i="26"/>
  <c r="H491" i="26"/>
  <c r="H492" i="26" s="1"/>
  <c r="I490" i="26"/>
  <c r="I459" i="26"/>
  <c r="I388" i="26"/>
  <c r="K388" i="26" s="1"/>
  <c r="I360" i="26"/>
  <c r="K360" i="26" s="1"/>
  <c r="AA360" i="26" s="1"/>
  <c r="I344" i="26"/>
  <c r="K344" i="26" s="1"/>
  <c r="I259" i="26"/>
  <c r="K259" i="26" s="1"/>
  <c r="AA259" i="26" s="1"/>
  <c r="I126" i="26"/>
  <c r="K126" i="26" s="1"/>
  <c r="I127" i="26"/>
  <c r="K127" i="26" s="1"/>
  <c r="O112" i="26"/>
  <c r="I93" i="26"/>
  <c r="K93" i="26" s="1"/>
  <c r="AA93" i="26" s="1"/>
  <c r="H80" i="26"/>
  <c r="Z112" i="26"/>
  <c r="H112" i="26"/>
  <c r="I111" i="26"/>
  <c r="Z105" i="26"/>
  <c r="W105" i="26"/>
  <c r="W160" i="26" s="1"/>
  <c r="W518" i="26" s="1"/>
  <c r="H105" i="26"/>
  <c r="Z102" i="26"/>
  <c r="W102" i="26"/>
  <c r="U102" i="26"/>
  <c r="U159" i="26" s="1"/>
  <c r="S102" i="26"/>
  <c r="S159" i="26" s="1"/>
  <c r="Q102" i="26"/>
  <c r="Q159" i="26" s="1"/>
  <c r="O102" i="26"/>
  <c r="H102" i="26"/>
  <c r="I101" i="26"/>
  <c r="K101" i="26" s="1"/>
  <c r="K102" i="26" s="1"/>
  <c r="I22" i="26"/>
  <c r="K22" i="26" s="1"/>
  <c r="M22" i="26" s="1"/>
  <c r="X22" i="26" s="1"/>
  <c r="Y22" i="26" s="1"/>
  <c r="X14" i="26"/>
  <c r="Y14" i="26" s="1"/>
  <c r="U308" i="26"/>
  <c r="Q308" i="26"/>
  <c r="I308" i="26"/>
  <c r="K308" i="26" s="1"/>
  <c r="U362" i="26"/>
  <c r="Q362" i="26"/>
  <c r="I362" i="26"/>
  <c r="K362" i="26" s="1"/>
  <c r="S371" i="26"/>
  <c r="I371" i="26"/>
  <c r="K371" i="26" s="1"/>
  <c r="I22" i="27"/>
  <c r="K22" i="27" s="1"/>
  <c r="I488" i="26" l="1"/>
  <c r="S157" i="26"/>
  <c r="W159" i="26"/>
  <c r="W517" i="26" s="1"/>
  <c r="I484" i="26"/>
  <c r="K111" i="26"/>
  <c r="AA111" i="26" s="1"/>
  <c r="I112" i="26"/>
  <c r="H159" i="26"/>
  <c r="K459" i="26"/>
  <c r="K484" i="26" s="1"/>
  <c r="W113" i="26"/>
  <c r="O113" i="26"/>
  <c r="S113" i="26"/>
  <c r="U113" i="26"/>
  <c r="Z113" i="26"/>
  <c r="M480" i="26"/>
  <c r="Y480" i="26"/>
  <c r="M476" i="26"/>
  <c r="Y476" i="26"/>
  <c r="M471" i="26"/>
  <c r="Y471" i="26"/>
  <c r="M467" i="26"/>
  <c r="Y467" i="26"/>
  <c r="M463" i="26"/>
  <c r="Y463" i="26"/>
  <c r="M479" i="26"/>
  <c r="Y479" i="26"/>
  <c r="M475" i="26"/>
  <c r="Y475" i="26"/>
  <c r="M470" i="26"/>
  <c r="Y470" i="26"/>
  <c r="M466" i="26"/>
  <c r="Y466" i="26"/>
  <c r="M462" i="26"/>
  <c r="Y462" i="26"/>
  <c r="M487" i="26"/>
  <c r="Y487" i="26"/>
  <c r="M483" i="26"/>
  <c r="Y483" i="26"/>
  <c r="M478" i="26"/>
  <c r="Y478" i="26"/>
  <c r="M473" i="26"/>
  <c r="Y473" i="26"/>
  <c r="M469" i="26"/>
  <c r="Y469" i="26"/>
  <c r="M465" i="26"/>
  <c r="Y465" i="26"/>
  <c r="M461" i="26"/>
  <c r="Y461" i="26"/>
  <c r="M482" i="26"/>
  <c r="Y482" i="26"/>
  <c r="M477" i="26"/>
  <c r="Y477" i="26"/>
  <c r="M472" i="26"/>
  <c r="Y472" i="26"/>
  <c r="M468" i="26"/>
  <c r="Y468" i="26"/>
  <c r="M464" i="26"/>
  <c r="Y464" i="26"/>
  <c r="M460" i="26"/>
  <c r="Y460" i="26"/>
  <c r="H113" i="26"/>
  <c r="M183" i="27"/>
  <c r="M12" i="27"/>
  <c r="M377" i="25"/>
  <c r="O377" i="25"/>
  <c r="M188" i="25"/>
  <c r="O188" i="25"/>
  <c r="Z492" i="26"/>
  <c r="X370" i="26"/>
  <c r="Y370" i="26" s="1"/>
  <c r="I491" i="26"/>
  <c r="K486" i="26"/>
  <c r="K488" i="26" s="1"/>
  <c r="K490" i="26"/>
  <c r="K491" i="26" s="1"/>
  <c r="M388" i="26"/>
  <c r="X388" i="26" s="1"/>
  <c r="Y388" i="26" s="1"/>
  <c r="M360" i="26"/>
  <c r="X360" i="26" s="1"/>
  <c r="Y360" i="26" s="1"/>
  <c r="M344" i="26"/>
  <c r="X344" i="26" s="1"/>
  <c r="Y344" i="26" s="1"/>
  <c r="M259" i="26"/>
  <c r="X259" i="26" s="1"/>
  <c r="Y259" i="26" s="1"/>
  <c r="AA126" i="26"/>
  <c r="M126" i="26"/>
  <c r="X126" i="26" s="1"/>
  <c r="Y126" i="26" s="1"/>
  <c r="AA127" i="26"/>
  <c r="M127" i="26"/>
  <c r="X127" i="26" s="1"/>
  <c r="Y127" i="26" s="1"/>
  <c r="M93" i="26"/>
  <c r="X93" i="26" s="1"/>
  <c r="Y93" i="26" s="1"/>
  <c r="I102" i="26"/>
  <c r="AA101" i="26"/>
  <c r="AA102" i="26" s="1"/>
  <c r="M101" i="26"/>
  <c r="M308" i="26"/>
  <c r="X308" i="26" s="1"/>
  <c r="Y308" i="26" s="1"/>
  <c r="M362" i="26"/>
  <c r="X362" i="26" s="1"/>
  <c r="Y362" i="26" s="1"/>
  <c r="M371" i="26"/>
  <c r="X371" i="26" s="1"/>
  <c r="Y371" i="26" s="1"/>
  <c r="AA22" i="27"/>
  <c r="M22" i="27"/>
  <c r="M111" i="26" l="1"/>
  <c r="X111" i="26" s="1"/>
  <c r="Y111" i="26" s="1"/>
  <c r="M459" i="26"/>
  <c r="M484" i="26" s="1"/>
  <c r="AA459" i="26"/>
  <c r="AA484" i="26" s="1"/>
  <c r="I492" i="26"/>
  <c r="K492" i="26"/>
  <c r="M112" i="26"/>
  <c r="AA112" i="26"/>
  <c r="K112" i="26"/>
  <c r="X22" i="27"/>
  <c r="Y22" i="27" s="1"/>
  <c r="X12" i="27"/>
  <c r="Y12" i="27" s="1"/>
  <c r="X183" i="27"/>
  <c r="Y183" i="27" s="1"/>
  <c r="X188" i="25"/>
  <c r="Y188" i="25" s="1"/>
  <c r="X377" i="25"/>
  <c r="Y377" i="25" s="1"/>
  <c r="AA486" i="26"/>
  <c r="AA488" i="26" s="1"/>
  <c r="M486" i="26"/>
  <c r="M488" i="26" s="1"/>
  <c r="AA490" i="26"/>
  <c r="AA491" i="26" s="1"/>
  <c r="M490" i="26"/>
  <c r="M491" i="26" s="1"/>
  <c r="X112" i="26"/>
  <c r="X101" i="26"/>
  <c r="M102" i="26"/>
  <c r="X459" i="26" l="1"/>
  <c r="X484" i="26" s="1"/>
  <c r="AA492" i="26"/>
  <c r="M492" i="26"/>
  <c r="X486" i="26"/>
  <c r="X488" i="26" s="1"/>
  <c r="X490" i="26"/>
  <c r="X491" i="26" s="1"/>
  <c r="Y112" i="26"/>
  <c r="Y101" i="26"/>
  <c r="X102" i="26"/>
  <c r="Y459" i="26" l="1"/>
  <c r="Y484" i="26" s="1"/>
  <c r="Y490" i="26"/>
  <c r="Y491" i="26" s="1"/>
  <c r="X492" i="26"/>
  <c r="Y486" i="26"/>
  <c r="Y488" i="26" s="1"/>
  <c r="Y102" i="26"/>
  <c r="Y492" i="26" l="1"/>
  <c r="I73" i="26"/>
  <c r="K73" i="26" s="1"/>
  <c r="S384" i="26"/>
  <c r="I384" i="26"/>
  <c r="K384" i="26" s="1"/>
  <c r="I147" i="27"/>
  <c r="K147" i="27" s="1"/>
  <c r="S117" i="27"/>
  <c r="I117" i="27"/>
  <c r="K117" i="27" s="1"/>
  <c r="AA117" i="27" s="1"/>
  <c r="AA73" i="26" l="1"/>
  <c r="M73" i="26"/>
  <c r="X73" i="26" s="1"/>
  <c r="Y73" i="26" s="1"/>
  <c r="M384" i="26"/>
  <c r="X384" i="26" s="1"/>
  <c r="Y384" i="26" s="1"/>
  <c r="AA147" i="27"/>
  <c r="M147" i="27"/>
  <c r="M117" i="27"/>
  <c r="I76" i="26"/>
  <c r="K76" i="26" s="1"/>
  <c r="I77" i="26"/>
  <c r="K77" i="26" s="1"/>
  <c r="S380" i="26"/>
  <c r="I380" i="26"/>
  <c r="K380" i="26" s="1"/>
  <c r="X117" i="27" l="1"/>
  <c r="Y117" i="27" s="1"/>
  <c r="X147" i="27"/>
  <c r="Y147" i="27" s="1"/>
  <c r="M76" i="26"/>
  <c r="X76" i="26" s="1"/>
  <c r="Y76" i="26" s="1"/>
  <c r="AA76" i="26"/>
  <c r="AA77" i="26"/>
  <c r="M77" i="26"/>
  <c r="X77" i="26" s="1"/>
  <c r="Y77" i="26" s="1"/>
  <c r="M380" i="26"/>
  <c r="X380" i="26" s="1"/>
  <c r="Y380" i="26" s="1"/>
  <c r="I382" i="26" l="1"/>
  <c r="K382" i="26" s="1"/>
  <c r="M382" i="26" s="1"/>
  <c r="X382" i="26" s="1"/>
  <c r="U497" i="26"/>
  <c r="S497" i="26"/>
  <c r="I497" i="26"/>
  <c r="K497" i="26" s="1"/>
  <c r="Y382" i="26" l="1"/>
  <c r="AA497" i="26"/>
  <c r="M497" i="26"/>
  <c r="X497" i="26" s="1"/>
  <c r="Y497" i="26" s="1"/>
  <c r="U370" i="25" l="1"/>
  <c r="I370" i="25"/>
  <c r="K370" i="25" s="1"/>
  <c r="AA370" i="25" s="1"/>
  <c r="AA372" i="25" s="1"/>
  <c r="O370" i="25" l="1"/>
  <c r="M370" i="25"/>
  <c r="X370" i="25" l="1"/>
  <c r="Y370" i="25" s="1"/>
  <c r="I292" i="25" l="1"/>
  <c r="K292" i="25" s="1"/>
  <c r="AA292" i="25" s="1"/>
  <c r="M292" i="25" l="1"/>
  <c r="O292" i="25"/>
  <c r="X292" i="25" l="1"/>
  <c r="Y292" i="25" s="1"/>
  <c r="I117" i="25" l="1"/>
  <c r="K117" i="25" s="1"/>
  <c r="I114" i="25"/>
  <c r="K114" i="25" s="1"/>
  <c r="AA114" i="25" s="1"/>
  <c r="O117" i="25" l="1"/>
  <c r="X117" i="25" s="1"/>
  <c r="Y117" i="25" s="1"/>
  <c r="AA117" i="25"/>
  <c r="O114" i="25"/>
  <c r="X114" i="25" s="1"/>
  <c r="Y114" i="25" s="1"/>
  <c r="X13" i="26" l="1"/>
  <c r="Y13" i="26" s="1"/>
  <c r="H214" i="27"/>
  <c r="I213" i="27"/>
  <c r="H211" i="27"/>
  <c r="I210" i="27"/>
  <c r="K210" i="27" s="1"/>
  <c r="I209" i="27"/>
  <c r="H207" i="27"/>
  <c r="I206" i="27"/>
  <c r="K206" i="27" s="1"/>
  <c r="I204" i="27"/>
  <c r="K213" i="27" l="1"/>
  <c r="I214" i="27"/>
  <c r="K209" i="27"/>
  <c r="K211" i="27" s="1"/>
  <c r="I211" i="27"/>
  <c r="K204" i="27"/>
  <c r="K207" i="27" s="1"/>
  <c r="I207" i="27"/>
  <c r="I215" i="27" s="1"/>
  <c r="H215" i="27"/>
  <c r="AA209" i="27"/>
  <c r="AA211" i="27" s="1"/>
  <c r="AA210" i="27"/>
  <c r="M213" i="27"/>
  <c r="M206" i="27"/>
  <c r="M210" i="27"/>
  <c r="M204" i="27" l="1"/>
  <c r="X204" i="27"/>
  <c r="M207" i="27"/>
  <c r="M209" i="27"/>
  <c r="M211" i="27" s="1"/>
  <c r="X213" i="27"/>
  <c r="X214" i="27" s="1"/>
  <c r="M214" i="27"/>
  <c r="M215" i="27" s="1"/>
  <c r="AA204" i="27"/>
  <c r="AA207" i="27" s="1"/>
  <c r="AA213" i="27"/>
  <c r="AA214" i="27" s="1"/>
  <c r="K214" i="27"/>
  <c r="K215" i="27" s="1"/>
  <c r="X210" i="27"/>
  <c r="Y210" i="27" s="1"/>
  <c r="X206" i="27"/>
  <c r="Y204" i="27"/>
  <c r="X209" i="27" l="1"/>
  <c r="X207" i="27"/>
  <c r="AA215" i="27"/>
  <c r="Y213" i="27"/>
  <c r="Y214" i="27" s="1"/>
  <c r="Y209" i="27"/>
  <c r="Y211" i="27" s="1"/>
  <c r="X211" i="27"/>
  <c r="X215" i="27" s="1"/>
  <c r="Y206" i="27"/>
  <c r="Y207" i="27" l="1"/>
  <c r="Y215" i="27" s="1"/>
  <c r="I429" i="26"/>
  <c r="K429" i="26" s="1"/>
  <c r="S428" i="26"/>
  <c r="I428" i="26"/>
  <c r="K428" i="26" s="1"/>
  <c r="AA428" i="26" s="1"/>
  <c r="M429" i="26" l="1"/>
  <c r="X429" i="26" s="1"/>
  <c r="Y429" i="26" s="1"/>
  <c r="M428" i="26"/>
  <c r="X428" i="26" s="1"/>
  <c r="Y428" i="26" s="1"/>
  <c r="U310" i="26"/>
  <c r="U306" i="26"/>
  <c r="I41" i="26" l="1"/>
  <c r="K41" i="26" s="1"/>
  <c r="AA41" i="26" s="1"/>
  <c r="U365" i="26"/>
  <c r="Q365" i="26"/>
  <c r="I365" i="26"/>
  <c r="K365" i="26" s="1"/>
  <c r="U364" i="26"/>
  <c r="Q364" i="26"/>
  <c r="I364" i="26"/>
  <c r="K364" i="26" s="1"/>
  <c r="AA364" i="26" s="1"/>
  <c r="U363" i="26"/>
  <c r="Q363" i="26"/>
  <c r="I363" i="26"/>
  <c r="K363" i="26" s="1"/>
  <c r="AA363" i="26" s="1"/>
  <c r="I260" i="26"/>
  <c r="K260" i="26" s="1"/>
  <c r="I262" i="26"/>
  <c r="K262" i="26" s="1"/>
  <c r="I448" i="26"/>
  <c r="K448" i="26" s="1"/>
  <c r="AA448" i="26" s="1"/>
  <c r="I447" i="26"/>
  <c r="I230" i="26"/>
  <c r="K230" i="26" s="1"/>
  <c r="I229" i="26"/>
  <c r="K229" i="26" s="1"/>
  <c r="I228" i="26"/>
  <c r="K228" i="26" s="1"/>
  <c r="AA228" i="26" s="1"/>
  <c r="I179" i="27"/>
  <c r="K179" i="27" s="1"/>
  <c r="I181" i="27"/>
  <c r="K181" i="27" s="1"/>
  <c r="M181" i="27" s="1"/>
  <c r="K447" i="26" l="1"/>
  <c r="M447" i="26" s="1"/>
  <c r="X181" i="27"/>
  <c r="M41" i="26"/>
  <c r="X41" i="26" s="1"/>
  <c r="Y41" i="26" s="1"/>
  <c r="AA365" i="26"/>
  <c r="M365" i="26"/>
  <c r="X365" i="26" s="1"/>
  <c r="Y365" i="26" s="1"/>
  <c r="M364" i="26"/>
  <c r="X364" i="26" s="1"/>
  <c r="Y364" i="26" s="1"/>
  <c r="M363" i="26"/>
  <c r="X363" i="26" s="1"/>
  <c r="Y363" i="26" s="1"/>
  <c r="M260" i="26"/>
  <c r="X260" i="26" s="1"/>
  <c r="Y260" i="26" s="1"/>
  <c r="M262" i="26"/>
  <c r="X262" i="26" s="1"/>
  <c r="Y262" i="26" s="1"/>
  <c r="M448" i="26"/>
  <c r="X448" i="26" s="1"/>
  <c r="Y448" i="26" s="1"/>
  <c r="AA230" i="26"/>
  <c r="M230" i="26"/>
  <c r="X230" i="26" s="1"/>
  <c r="Y230" i="26" s="1"/>
  <c r="M229" i="26"/>
  <c r="X229" i="26" s="1"/>
  <c r="Y229" i="26" s="1"/>
  <c r="M228" i="26"/>
  <c r="X228" i="26" s="1"/>
  <c r="Y228" i="26" s="1"/>
  <c r="M179" i="27"/>
  <c r="X447" i="26" l="1"/>
  <c r="AA447" i="26"/>
  <c r="X179" i="27"/>
  <c r="Y179" i="27" s="1"/>
  <c r="I105" i="25"/>
  <c r="K105" i="25" s="1"/>
  <c r="AA105" i="25" s="1"/>
  <c r="Y447" i="26" l="1"/>
  <c r="O105" i="25"/>
  <c r="X105" i="25" s="1"/>
  <c r="Y105" i="25" s="1"/>
  <c r="AA220" i="27"/>
  <c r="Z200" i="27"/>
  <c r="Z220" i="27" s="1"/>
  <c r="U220" i="27"/>
  <c r="S220" i="27"/>
  <c r="Q220" i="27"/>
  <c r="O220" i="27"/>
  <c r="H200" i="27"/>
  <c r="H220" i="27" s="1"/>
  <c r="I199" i="27"/>
  <c r="Z197" i="27"/>
  <c r="H197" i="27"/>
  <c r="U196" i="27"/>
  <c r="I196" i="27"/>
  <c r="K196" i="27" s="1"/>
  <c r="U192" i="27"/>
  <c r="I192" i="27"/>
  <c r="K192" i="27" s="1"/>
  <c r="AA192" i="27" s="1"/>
  <c r="U190" i="27"/>
  <c r="I190" i="27"/>
  <c r="K190" i="27" s="1"/>
  <c r="U188" i="27"/>
  <c r="I188" i="27"/>
  <c r="K188" i="27" s="1"/>
  <c r="U195" i="27"/>
  <c r="I195" i="27"/>
  <c r="K195" i="27" s="1"/>
  <c r="U189" i="27"/>
  <c r="I189" i="27"/>
  <c r="K189" i="27" s="1"/>
  <c r="U193" i="27"/>
  <c r="I193" i="27"/>
  <c r="K193" i="27" s="1"/>
  <c r="U191" i="27"/>
  <c r="I191" i="27"/>
  <c r="K191" i="27" s="1"/>
  <c r="I187" i="27"/>
  <c r="K187" i="27" s="1"/>
  <c r="I186" i="27"/>
  <c r="Z184" i="27"/>
  <c r="H184" i="27"/>
  <c r="I180" i="27"/>
  <c r="K180" i="27" s="1"/>
  <c r="I178" i="27"/>
  <c r="K178" i="27" s="1"/>
  <c r="M178" i="27" s="1"/>
  <c r="X178" i="27" s="1"/>
  <c r="I177" i="27"/>
  <c r="K177" i="27" s="1"/>
  <c r="AA177" i="27" s="1"/>
  <c r="I171" i="27"/>
  <c r="K171" i="27" s="1"/>
  <c r="I176" i="27"/>
  <c r="K176" i="27" s="1"/>
  <c r="AA176" i="27" s="1"/>
  <c r="I172" i="27"/>
  <c r="K172" i="27" s="1"/>
  <c r="AA172" i="27" s="1"/>
  <c r="I175" i="27"/>
  <c r="K175" i="27" s="1"/>
  <c r="AA175" i="27" s="1"/>
  <c r="I174" i="27"/>
  <c r="K174" i="27" s="1"/>
  <c r="AA174" i="27" s="1"/>
  <c r="I173" i="27"/>
  <c r="K173" i="27" s="1"/>
  <c r="AA173" i="27" s="1"/>
  <c r="I170" i="27"/>
  <c r="K170" i="27" s="1"/>
  <c r="I169" i="27"/>
  <c r="K169" i="27" s="1"/>
  <c r="O168" i="27"/>
  <c r="O184" i="27" s="1"/>
  <c r="I168" i="27"/>
  <c r="Z166" i="27"/>
  <c r="H166" i="27"/>
  <c r="I165" i="27"/>
  <c r="K165" i="27" s="1"/>
  <c r="AA165" i="27" s="1"/>
  <c r="O161" i="27"/>
  <c r="O166" i="27" s="1"/>
  <c r="I161" i="27"/>
  <c r="Z157" i="27"/>
  <c r="H157" i="27"/>
  <c r="U156" i="27"/>
  <c r="I156" i="27"/>
  <c r="K156" i="27" s="1"/>
  <c r="AA156" i="27" s="1"/>
  <c r="U155" i="27"/>
  <c r="I155" i="27"/>
  <c r="K155" i="27" s="1"/>
  <c r="U154" i="27"/>
  <c r="I154" i="27"/>
  <c r="K154" i="27" s="1"/>
  <c r="U153" i="27"/>
  <c r="I153" i="27"/>
  <c r="K153" i="27" s="1"/>
  <c r="I152" i="27"/>
  <c r="Z150" i="27"/>
  <c r="H150" i="27"/>
  <c r="I149" i="27"/>
  <c r="K149" i="27" s="1"/>
  <c r="I148" i="27"/>
  <c r="K148" i="27" s="1"/>
  <c r="AA148" i="27" s="1"/>
  <c r="I146" i="27"/>
  <c r="K146" i="27" s="1"/>
  <c r="I145" i="27"/>
  <c r="Z143" i="27"/>
  <c r="U143" i="27"/>
  <c r="S143" i="27"/>
  <c r="S158" i="27" s="1"/>
  <c r="Q143" i="27"/>
  <c r="Q158" i="27" s="1"/>
  <c r="O143" i="27"/>
  <c r="O158" i="27" s="1"/>
  <c r="H143" i="27"/>
  <c r="I142" i="27"/>
  <c r="I143" i="27" s="1"/>
  <c r="Z138" i="27"/>
  <c r="H138" i="27"/>
  <c r="U137" i="27"/>
  <c r="I137" i="27"/>
  <c r="K137" i="27" s="1"/>
  <c r="U136" i="27"/>
  <c r="I136" i="27"/>
  <c r="K136" i="27" s="1"/>
  <c r="U135" i="27"/>
  <c r="I135" i="27"/>
  <c r="K135" i="27" s="1"/>
  <c r="U134" i="27"/>
  <c r="I134" i="27"/>
  <c r="K134" i="27" s="1"/>
  <c r="U133" i="27"/>
  <c r="I133" i="27"/>
  <c r="K133" i="27" s="1"/>
  <c r="I132" i="27"/>
  <c r="Z130" i="27"/>
  <c r="S129" i="27"/>
  <c r="I129" i="27"/>
  <c r="K129" i="27" s="1"/>
  <c r="I128" i="27"/>
  <c r="K128" i="27" s="1"/>
  <c r="I127" i="27"/>
  <c r="K127" i="27" s="1"/>
  <c r="AA127" i="27" s="1"/>
  <c r="S124" i="27"/>
  <c r="I124" i="27"/>
  <c r="K124" i="27" s="1"/>
  <c r="M124" i="27" s="1"/>
  <c r="S123" i="27"/>
  <c r="I123" i="27"/>
  <c r="S122" i="27"/>
  <c r="O122" i="27"/>
  <c r="O130" i="27" s="1"/>
  <c r="I122" i="27"/>
  <c r="H120" i="27"/>
  <c r="H139" i="27" s="1"/>
  <c r="S119" i="27"/>
  <c r="I119" i="27"/>
  <c r="K119" i="27" s="1"/>
  <c r="S118" i="27"/>
  <c r="I118" i="27"/>
  <c r="K118" i="27" s="1"/>
  <c r="S116" i="27"/>
  <c r="I116" i="27"/>
  <c r="K116" i="27" s="1"/>
  <c r="M116" i="27" s="1"/>
  <c r="Z115" i="27"/>
  <c r="S115" i="27"/>
  <c r="I115" i="27"/>
  <c r="K115" i="27" s="1"/>
  <c r="AA115" i="27" s="1"/>
  <c r="Z114" i="27"/>
  <c r="O114" i="27"/>
  <c r="O120" i="27" s="1"/>
  <c r="O139" i="27" s="1"/>
  <c r="I114" i="27"/>
  <c r="H110" i="27"/>
  <c r="U109" i="27"/>
  <c r="I109" i="27"/>
  <c r="K109" i="27" s="1"/>
  <c r="Z107" i="27"/>
  <c r="U107" i="27"/>
  <c r="I107" i="27"/>
  <c r="Z106" i="27"/>
  <c r="U106" i="27"/>
  <c r="I106" i="27"/>
  <c r="K106" i="27" s="1"/>
  <c r="Z105" i="27"/>
  <c r="U105" i="27"/>
  <c r="I105" i="27"/>
  <c r="U104" i="27"/>
  <c r="Q104" i="27"/>
  <c r="I104" i="27"/>
  <c r="K104" i="27" s="1"/>
  <c r="Z103" i="27"/>
  <c r="U103" i="27"/>
  <c r="Q103" i="27"/>
  <c r="I103" i="27"/>
  <c r="Z102" i="27"/>
  <c r="U102" i="27"/>
  <c r="Q102" i="27"/>
  <c r="I102" i="27"/>
  <c r="Z101" i="27"/>
  <c r="U101" i="27"/>
  <c r="Q101" i="27"/>
  <c r="I101" i="27"/>
  <c r="Z99" i="27"/>
  <c r="U99" i="27"/>
  <c r="I99" i="27"/>
  <c r="K99" i="27" s="1"/>
  <c r="Z100" i="27"/>
  <c r="U100" i="27"/>
  <c r="I100" i="27"/>
  <c r="K100" i="27" s="1"/>
  <c r="Z98" i="27"/>
  <c r="U98" i="27"/>
  <c r="I98" i="27"/>
  <c r="K98" i="27" s="1"/>
  <c r="Z97" i="27"/>
  <c r="U97" i="27"/>
  <c r="I97" i="27"/>
  <c r="K97" i="27" s="1"/>
  <c r="Z96" i="27"/>
  <c r="U96" i="27"/>
  <c r="I96" i="27"/>
  <c r="K96" i="27" s="1"/>
  <c r="Z95" i="27"/>
  <c r="I95" i="27"/>
  <c r="Z93" i="27"/>
  <c r="S92" i="27"/>
  <c r="I92" i="27"/>
  <c r="K92" i="27" s="1"/>
  <c r="AA92" i="27" s="1"/>
  <c r="S91" i="27"/>
  <c r="I91" i="27"/>
  <c r="K91" i="27" s="1"/>
  <c r="S90" i="27"/>
  <c r="I90" i="27"/>
  <c r="K90" i="27" s="1"/>
  <c r="AA90" i="27" s="1"/>
  <c r="S89" i="27"/>
  <c r="I89" i="27"/>
  <c r="K89" i="27" s="1"/>
  <c r="S88" i="27"/>
  <c r="I88" i="27"/>
  <c r="K88" i="27" s="1"/>
  <c r="AA88" i="27" s="1"/>
  <c r="S86" i="27"/>
  <c r="Q86" i="27"/>
  <c r="I86" i="27"/>
  <c r="K86" i="27" s="1"/>
  <c r="AA86" i="27" s="1"/>
  <c r="S87" i="27"/>
  <c r="Q87" i="27"/>
  <c r="I87" i="27"/>
  <c r="K87" i="27" s="1"/>
  <c r="S84" i="27"/>
  <c r="Q84" i="27"/>
  <c r="I84" i="27"/>
  <c r="K84" i="27" s="1"/>
  <c r="AA84" i="27" s="1"/>
  <c r="S85" i="27"/>
  <c r="Q85" i="27"/>
  <c r="I85" i="27"/>
  <c r="K85" i="27" s="1"/>
  <c r="AA85" i="27" s="1"/>
  <c r="S82" i="27"/>
  <c r="I82" i="27"/>
  <c r="K82" i="27" s="1"/>
  <c r="S81" i="27"/>
  <c r="I81" i="27"/>
  <c r="K81" i="27" s="1"/>
  <c r="S80" i="27"/>
  <c r="I80" i="27"/>
  <c r="K80" i="27" s="1"/>
  <c r="S83" i="27"/>
  <c r="I83" i="27"/>
  <c r="S79" i="27"/>
  <c r="O79" i="27"/>
  <c r="O93" i="27" s="1"/>
  <c r="O111" i="27" s="1"/>
  <c r="I79" i="27"/>
  <c r="Z77" i="27"/>
  <c r="H77" i="27"/>
  <c r="I76" i="27"/>
  <c r="K76" i="27" s="1"/>
  <c r="S75" i="27"/>
  <c r="Q75" i="27"/>
  <c r="Q77" i="27" s="1"/>
  <c r="I75" i="27"/>
  <c r="K75" i="27" s="1"/>
  <c r="AA75" i="27" s="1"/>
  <c r="S74" i="27"/>
  <c r="I74" i="27"/>
  <c r="K74" i="27" s="1"/>
  <c r="AA74" i="27" s="1"/>
  <c r="S73" i="27"/>
  <c r="I73" i="27"/>
  <c r="K73" i="27" s="1"/>
  <c r="S72" i="27"/>
  <c r="I72" i="27"/>
  <c r="K72" i="27" s="1"/>
  <c r="M72" i="27" s="1"/>
  <c r="S71" i="27"/>
  <c r="I71" i="27"/>
  <c r="K71" i="27" s="1"/>
  <c r="S70" i="27"/>
  <c r="I70" i="27"/>
  <c r="K70" i="27" s="1"/>
  <c r="I69" i="27"/>
  <c r="H65" i="27"/>
  <c r="Z64" i="27"/>
  <c r="U64" i="27"/>
  <c r="I64" i="27"/>
  <c r="K64" i="27" s="1"/>
  <c r="Z63" i="27"/>
  <c r="U63" i="27"/>
  <c r="I63" i="27"/>
  <c r="K63" i="27" s="1"/>
  <c r="Z62" i="27"/>
  <c r="U62" i="27"/>
  <c r="I62" i="27"/>
  <c r="Z61" i="27"/>
  <c r="U61" i="27"/>
  <c r="I61" i="27"/>
  <c r="Z59" i="27"/>
  <c r="H59" i="27"/>
  <c r="S58" i="27"/>
  <c r="I58" i="27"/>
  <c r="K58" i="27" s="1"/>
  <c r="S57" i="27"/>
  <c r="I57" i="27"/>
  <c r="K57" i="27" s="1"/>
  <c r="S56" i="27"/>
  <c r="I56" i="27"/>
  <c r="K56" i="27" s="1"/>
  <c r="S55" i="27"/>
  <c r="I55" i="27"/>
  <c r="K55" i="27" s="1"/>
  <c r="S54" i="27"/>
  <c r="Q54" i="27"/>
  <c r="I54" i="27"/>
  <c r="S53" i="27"/>
  <c r="Q53" i="27"/>
  <c r="I53" i="27"/>
  <c r="Z51" i="27"/>
  <c r="H51" i="27"/>
  <c r="S50" i="27"/>
  <c r="Q50" i="27"/>
  <c r="I50" i="27"/>
  <c r="K50" i="27" s="1"/>
  <c r="S49" i="27"/>
  <c r="Q49" i="27"/>
  <c r="I49" i="27"/>
  <c r="K49" i="27" s="1"/>
  <c r="S48" i="27"/>
  <c r="Q48" i="27"/>
  <c r="I48" i="27"/>
  <c r="Z38" i="27"/>
  <c r="H38" i="27"/>
  <c r="U37" i="27"/>
  <c r="I37" i="27"/>
  <c r="K37" i="27" s="1"/>
  <c r="U36" i="27"/>
  <c r="I36" i="27"/>
  <c r="U34" i="27"/>
  <c r="I34" i="27"/>
  <c r="U35" i="27"/>
  <c r="I35" i="27"/>
  <c r="U33" i="27"/>
  <c r="I33" i="27"/>
  <c r="K33" i="27" s="1"/>
  <c r="U32" i="27"/>
  <c r="I32" i="27"/>
  <c r="U31" i="27"/>
  <c r="I31" i="27"/>
  <c r="U30" i="27"/>
  <c r="I30" i="27"/>
  <c r="Z28" i="27"/>
  <c r="H28" i="27"/>
  <c r="I27" i="27"/>
  <c r="K27" i="27" s="1"/>
  <c r="M27" i="27" s="1"/>
  <c r="I26" i="27"/>
  <c r="K26" i="27" s="1"/>
  <c r="AA26" i="27" s="1"/>
  <c r="I23" i="27"/>
  <c r="K23" i="27" s="1"/>
  <c r="O21" i="27"/>
  <c r="O28" i="27" s="1"/>
  <c r="O45" i="27" s="1"/>
  <c r="I21" i="27"/>
  <c r="Z19" i="27"/>
  <c r="H19" i="27"/>
  <c r="I18" i="27"/>
  <c r="K18" i="27" s="1"/>
  <c r="I17" i="27"/>
  <c r="K17" i="27" s="1"/>
  <c r="M17" i="27" s="1"/>
  <c r="X17" i="27" s="1"/>
  <c r="I16" i="27"/>
  <c r="K16" i="27" s="1"/>
  <c r="I15" i="27"/>
  <c r="K15" i="27" s="1"/>
  <c r="M15" i="27" s="1"/>
  <c r="X15" i="27" s="1"/>
  <c r="I14" i="27"/>
  <c r="K14" i="27" s="1"/>
  <c r="M14" i="27" s="1"/>
  <c r="X14" i="27" s="1"/>
  <c r="I13" i="27"/>
  <c r="K13" i="27" s="1"/>
  <c r="I11" i="27"/>
  <c r="U38" i="27" l="1"/>
  <c r="U45" i="27" s="1"/>
  <c r="Q93" i="27"/>
  <c r="I120" i="27"/>
  <c r="I65" i="27"/>
  <c r="Q110" i="27"/>
  <c r="S51" i="27"/>
  <c r="U138" i="27"/>
  <c r="U139" i="27" s="1"/>
  <c r="S120" i="27"/>
  <c r="I38" i="27"/>
  <c r="H158" i="27"/>
  <c r="O201" i="27"/>
  <c r="K21" i="27"/>
  <c r="K28" i="27" s="1"/>
  <c r="I28" i="27"/>
  <c r="K48" i="27"/>
  <c r="K51" i="27" s="1"/>
  <c r="I51" i="27"/>
  <c r="I77" i="27"/>
  <c r="I138" i="27"/>
  <c r="H201" i="27"/>
  <c r="Q51" i="27"/>
  <c r="H66" i="27"/>
  <c r="K79" i="27"/>
  <c r="AA79" i="27" s="1"/>
  <c r="I93" i="27"/>
  <c r="I197" i="27"/>
  <c r="S77" i="27"/>
  <c r="I157" i="27"/>
  <c r="I184" i="27"/>
  <c r="K53" i="27"/>
  <c r="AA53" i="27" s="1"/>
  <c r="I59" i="27"/>
  <c r="S93" i="27"/>
  <c r="K95" i="27"/>
  <c r="I110" i="27"/>
  <c r="Q59" i="27"/>
  <c r="U65" i="27"/>
  <c r="U66" i="27" s="1"/>
  <c r="K122" i="27"/>
  <c r="I130" i="27"/>
  <c r="I150" i="27"/>
  <c r="U157" i="27"/>
  <c r="U158" i="27" s="1"/>
  <c r="U197" i="27"/>
  <c r="U201" i="27" s="1"/>
  <c r="H217" i="27"/>
  <c r="H45" i="27"/>
  <c r="S59" i="27"/>
  <c r="Q111" i="27"/>
  <c r="I166" i="27"/>
  <c r="I19" i="27"/>
  <c r="H219" i="27"/>
  <c r="U110" i="27"/>
  <c r="U111" i="27" s="1"/>
  <c r="S130" i="27"/>
  <c r="O218" i="27"/>
  <c r="Z218" i="27"/>
  <c r="O217" i="27"/>
  <c r="O219" i="27"/>
  <c r="U217" i="27"/>
  <c r="H218" i="27"/>
  <c r="U218" i="27"/>
  <c r="S219" i="27"/>
  <c r="X72" i="27"/>
  <c r="Y72" i="27" s="1"/>
  <c r="Z45" i="27"/>
  <c r="X116" i="27"/>
  <c r="Y116" i="27" s="1"/>
  <c r="X124" i="27"/>
  <c r="Y124" i="27" s="1"/>
  <c r="X27" i="27"/>
  <c r="Y27" i="27" s="1"/>
  <c r="Z120" i="27"/>
  <c r="Z139" i="27" s="1"/>
  <c r="Z65" i="27"/>
  <c r="Z66" i="27" s="1"/>
  <c r="Q219" i="27"/>
  <c r="Z201" i="27"/>
  <c r="H111" i="27"/>
  <c r="M171" i="27"/>
  <c r="AA171" i="27"/>
  <c r="M118" i="27"/>
  <c r="AA118" i="27"/>
  <c r="Z110" i="27"/>
  <c r="Z111" i="27" s="1"/>
  <c r="Z158" i="27"/>
  <c r="K31" i="27"/>
  <c r="M31" i="27" s="1"/>
  <c r="K34" i="27"/>
  <c r="M34" i="27" s="1"/>
  <c r="K107" i="27"/>
  <c r="AA107" i="27" s="1"/>
  <c r="K152" i="27"/>
  <c r="K157" i="27" s="1"/>
  <c r="K132" i="27"/>
  <c r="K138" i="27" s="1"/>
  <c r="K186" i="27"/>
  <c r="I200" i="27"/>
  <c r="I220" i="27" s="1"/>
  <c r="K199" i="27"/>
  <c r="K200" i="27" s="1"/>
  <c r="K30" i="27"/>
  <c r="K32" i="27"/>
  <c r="M32" i="27" s="1"/>
  <c r="K35" i="27"/>
  <c r="M35" i="27" s="1"/>
  <c r="K36" i="27"/>
  <c r="M36" i="27" s="1"/>
  <c r="K62" i="27"/>
  <c r="M62" i="27" s="1"/>
  <c r="K105" i="27"/>
  <c r="AA105" i="27" s="1"/>
  <c r="K61" i="27"/>
  <c r="K65" i="27" s="1"/>
  <c r="K101" i="27"/>
  <c r="AA101" i="27" s="1"/>
  <c r="K102" i="27"/>
  <c r="AA102" i="27" s="1"/>
  <c r="K103" i="27"/>
  <c r="AA103" i="27" s="1"/>
  <c r="M71" i="27"/>
  <c r="AA71" i="27"/>
  <c r="M70" i="27"/>
  <c r="AA70" i="27"/>
  <c r="AA99" i="27"/>
  <c r="M99" i="27"/>
  <c r="M26" i="27"/>
  <c r="K11" i="27"/>
  <c r="K19" i="27" s="1"/>
  <c r="M13" i="27"/>
  <c r="Y14" i="27"/>
  <c r="Y15" i="27"/>
  <c r="M16" i="27"/>
  <c r="Y17" i="27"/>
  <c r="M18" i="27"/>
  <c r="AA50" i="27"/>
  <c r="AA51" i="27" s="1"/>
  <c r="M50" i="27"/>
  <c r="AA81" i="27"/>
  <c r="M81" i="27"/>
  <c r="M85" i="27"/>
  <c r="M92" i="27"/>
  <c r="AA33" i="27"/>
  <c r="AA37" i="27"/>
  <c r="M33" i="27"/>
  <c r="M37" i="27"/>
  <c r="M49" i="27"/>
  <c r="M63" i="27"/>
  <c r="AA63" i="27"/>
  <c r="M73" i="27"/>
  <c r="AA80" i="27"/>
  <c r="M80" i="27"/>
  <c r="AA82" i="27"/>
  <c r="M82" i="27"/>
  <c r="M88" i="27"/>
  <c r="AA98" i="27"/>
  <c r="M98" i="27"/>
  <c r="AA23" i="27"/>
  <c r="M23" i="27"/>
  <c r="M76" i="27"/>
  <c r="M87" i="27"/>
  <c r="AA87" i="27"/>
  <c r="M96" i="27"/>
  <c r="AA96" i="27"/>
  <c r="M55" i="27"/>
  <c r="M56" i="27"/>
  <c r="M57" i="27"/>
  <c r="M58" i="27"/>
  <c r="M64" i="27"/>
  <c r="M74" i="27"/>
  <c r="M75" i="27"/>
  <c r="K83" i="27"/>
  <c r="AA83" i="27" s="1"/>
  <c r="M86" i="27"/>
  <c r="M89" i="27"/>
  <c r="M90" i="27"/>
  <c r="M91" i="27"/>
  <c r="M97" i="27"/>
  <c r="K114" i="27"/>
  <c r="K120" i="27" s="1"/>
  <c r="M115" i="27"/>
  <c r="M119" i="27"/>
  <c r="M134" i="27"/>
  <c r="AA134" i="27"/>
  <c r="M136" i="27"/>
  <c r="AA136" i="27"/>
  <c r="M154" i="27"/>
  <c r="AA154" i="27"/>
  <c r="AA55" i="27"/>
  <c r="AA56" i="27"/>
  <c r="AA57" i="27"/>
  <c r="AA58" i="27"/>
  <c r="AA89" i="27"/>
  <c r="M100" i="27"/>
  <c r="AA100" i="27"/>
  <c r="K54" i="27"/>
  <c r="AA64" i="27"/>
  <c r="K69" i="27"/>
  <c r="K77" i="27" s="1"/>
  <c r="M84" i="27"/>
  <c r="AA97" i="27"/>
  <c r="M104" i="27"/>
  <c r="AA104" i="27"/>
  <c r="AA122" i="27"/>
  <c r="M122" i="27"/>
  <c r="AA124" i="27"/>
  <c r="M135" i="27"/>
  <c r="AA135" i="27"/>
  <c r="M137" i="27"/>
  <c r="AA137" i="27"/>
  <c r="AA149" i="27"/>
  <c r="M149" i="27"/>
  <c r="M153" i="27"/>
  <c r="AA153" i="27"/>
  <c r="AA155" i="27"/>
  <c r="M155" i="27"/>
  <c r="AA106" i="27"/>
  <c r="M106" i="27"/>
  <c r="M109" i="27"/>
  <c r="M127" i="27"/>
  <c r="AA146" i="27"/>
  <c r="M146" i="27"/>
  <c r="K123" i="27"/>
  <c r="M128" i="27"/>
  <c r="M129" i="27"/>
  <c r="M133" i="27"/>
  <c r="K142" i="27"/>
  <c r="K145" i="27"/>
  <c r="K150" i="27" s="1"/>
  <c r="K161" i="27"/>
  <c r="K166" i="27" s="1"/>
  <c r="M175" i="27"/>
  <c r="M193" i="27"/>
  <c r="AA193" i="27"/>
  <c r="M195" i="27"/>
  <c r="AA195" i="27"/>
  <c r="M188" i="27"/>
  <c r="AA188" i="27"/>
  <c r="M192" i="27"/>
  <c r="M173" i="27"/>
  <c r="M196" i="27"/>
  <c r="M148" i="27"/>
  <c r="M156" i="27"/>
  <c r="M165" i="27"/>
  <c r="AA169" i="27"/>
  <c r="M169" i="27"/>
  <c r="M191" i="27"/>
  <c r="AA191" i="27"/>
  <c r="M189" i="27"/>
  <c r="AA189" i="27"/>
  <c r="M190" i="27"/>
  <c r="AA190" i="27"/>
  <c r="M176" i="27"/>
  <c r="K168" i="27"/>
  <c r="K184" i="27" s="1"/>
  <c r="M170" i="27"/>
  <c r="AA170" i="27"/>
  <c r="M172" i="27"/>
  <c r="M177" i="27"/>
  <c r="Y178" i="27"/>
  <c r="Y181" i="27"/>
  <c r="M180" i="27"/>
  <c r="M174" i="27"/>
  <c r="O495" i="26"/>
  <c r="O501" i="26" s="1"/>
  <c r="Z322" i="26"/>
  <c r="Z350" i="26" s="1"/>
  <c r="U322" i="26"/>
  <c r="Q322" i="26"/>
  <c r="I322" i="26"/>
  <c r="Z508" i="26"/>
  <c r="H508" i="26"/>
  <c r="H514" i="26" s="1"/>
  <c r="W507" i="26"/>
  <c r="U507" i="26"/>
  <c r="S507" i="26"/>
  <c r="I507" i="26"/>
  <c r="W506" i="26"/>
  <c r="U506" i="26"/>
  <c r="S506" i="26"/>
  <c r="I506" i="26"/>
  <c r="K506" i="26" s="1"/>
  <c r="W505" i="26"/>
  <c r="U505" i="26"/>
  <c r="S505" i="26"/>
  <c r="I505" i="26"/>
  <c r="W504" i="26"/>
  <c r="U504" i="26"/>
  <c r="S504" i="26"/>
  <c r="I504" i="26"/>
  <c r="W503" i="26"/>
  <c r="U503" i="26"/>
  <c r="S503" i="26"/>
  <c r="I503" i="26"/>
  <c r="Z501" i="26"/>
  <c r="H501" i="26"/>
  <c r="H512" i="26" s="1"/>
  <c r="U498" i="26"/>
  <c r="S498" i="26"/>
  <c r="I498" i="26"/>
  <c r="K498" i="26" s="1"/>
  <c r="AA498" i="26" s="1"/>
  <c r="U499" i="26"/>
  <c r="S499" i="26"/>
  <c r="I499" i="26"/>
  <c r="K499" i="26" s="1"/>
  <c r="U500" i="26"/>
  <c r="I500" i="26"/>
  <c r="K500" i="26" s="1"/>
  <c r="U496" i="26"/>
  <c r="S496" i="26"/>
  <c r="I496" i="26"/>
  <c r="K496" i="26" s="1"/>
  <c r="I495" i="26"/>
  <c r="Z455" i="26"/>
  <c r="H455" i="26"/>
  <c r="U454" i="26"/>
  <c r="Q454" i="26"/>
  <c r="I454" i="26"/>
  <c r="I451" i="26"/>
  <c r="K451" i="26" s="1"/>
  <c r="S450" i="26"/>
  <c r="I450" i="26"/>
  <c r="K450" i="26" s="1"/>
  <c r="M450" i="26" s="1"/>
  <c r="S449" i="26"/>
  <c r="I449" i="26"/>
  <c r="K449" i="26" s="1"/>
  <c r="Q446" i="26"/>
  <c r="I446" i="26"/>
  <c r="K446" i="26" s="1"/>
  <c r="M446" i="26" s="1"/>
  <c r="S445" i="26"/>
  <c r="I445" i="26"/>
  <c r="K445" i="26" s="1"/>
  <c r="M445" i="26" s="1"/>
  <c r="S444" i="26"/>
  <c r="I444" i="26"/>
  <c r="K444" i="26" s="1"/>
  <c r="I443" i="26"/>
  <c r="K443" i="26" s="1"/>
  <c r="AA443" i="26" s="1"/>
  <c r="U442" i="26"/>
  <c r="Q442" i="26"/>
  <c r="I442" i="26"/>
  <c r="K442" i="26" s="1"/>
  <c r="I441" i="26"/>
  <c r="S440" i="26"/>
  <c r="I440" i="26"/>
  <c r="K440" i="26" s="1"/>
  <c r="M440" i="26" s="1"/>
  <c r="Q438" i="26"/>
  <c r="I438" i="26"/>
  <c r="K438" i="26" s="1"/>
  <c r="AA438" i="26" s="1"/>
  <c r="I437" i="26"/>
  <c r="K437" i="26" s="1"/>
  <c r="AA437" i="26" s="1"/>
  <c r="I435" i="26"/>
  <c r="K435" i="26" s="1"/>
  <c r="AA435" i="26" s="1"/>
  <c r="I434" i="26"/>
  <c r="K434" i="26" s="1"/>
  <c r="S432" i="26"/>
  <c r="I432" i="26"/>
  <c r="K432" i="26" s="1"/>
  <c r="S430" i="26"/>
  <c r="I430" i="26"/>
  <c r="K430" i="26" s="1"/>
  <c r="S425" i="26"/>
  <c r="I425" i="26"/>
  <c r="K425" i="26" s="1"/>
  <c r="AA425" i="26" s="1"/>
  <c r="S427" i="26"/>
  <c r="I427" i="26"/>
  <c r="K427" i="26" s="1"/>
  <c r="S426" i="26"/>
  <c r="I426" i="26"/>
  <c r="K426" i="26" s="1"/>
  <c r="M426" i="26" s="1"/>
  <c r="S424" i="26"/>
  <c r="I424" i="26"/>
  <c r="K424" i="26" s="1"/>
  <c r="M424" i="26" s="1"/>
  <c r="I423" i="26"/>
  <c r="K423" i="26" s="1"/>
  <c r="S421" i="26"/>
  <c r="I421" i="26"/>
  <c r="K421" i="26" s="1"/>
  <c r="I419" i="26"/>
  <c r="K419" i="26" s="1"/>
  <c r="M419" i="26" s="1"/>
  <c r="S418" i="26"/>
  <c r="I418" i="26"/>
  <c r="K418" i="26" s="1"/>
  <c r="M418" i="26" s="1"/>
  <c r="U417" i="26"/>
  <c r="Q417" i="26"/>
  <c r="I417" i="26"/>
  <c r="K417" i="26" s="1"/>
  <c r="U416" i="26"/>
  <c r="Q416" i="26"/>
  <c r="I416" i="26"/>
  <c r="K416" i="26" s="1"/>
  <c r="M416" i="26" s="1"/>
  <c r="I413" i="26"/>
  <c r="K413" i="26" s="1"/>
  <c r="M413" i="26" s="1"/>
  <c r="X413" i="26" s="1"/>
  <c r="Y413" i="26" s="1"/>
  <c r="I415" i="26"/>
  <c r="K415" i="26" s="1"/>
  <c r="U414" i="26"/>
  <c r="Q414" i="26"/>
  <c r="I414" i="26"/>
  <c r="K414" i="26" s="1"/>
  <c r="AA414" i="26" s="1"/>
  <c r="U412" i="26"/>
  <c r="Q412" i="26"/>
  <c r="I412" i="26"/>
  <c r="K412" i="26" s="1"/>
  <c r="AA412" i="26" s="1"/>
  <c r="U411" i="26"/>
  <c r="Q411" i="26"/>
  <c r="I411" i="26"/>
  <c r="K411" i="26" s="1"/>
  <c r="AA411" i="26" s="1"/>
  <c r="U410" i="26"/>
  <c r="Q410" i="26"/>
  <c r="I410" i="26"/>
  <c r="K410" i="26" s="1"/>
  <c r="AA410" i="26" s="1"/>
  <c r="I409" i="26"/>
  <c r="K409" i="26" s="1"/>
  <c r="AA409" i="26" s="1"/>
  <c r="I250" i="26"/>
  <c r="K250" i="26" s="1"/>
  <c r="I408" i="26"/>
  <c r="K408" i="26" s="1"/>
  <c r="O407" i="26"/>
  <c r="O452" i="26" s="1"/>
  <c r="I407" i="26"/>
  <c r="I404" i="26"/>
  <c r="K404" i="26" s="1"/>
  <c r="Q403" i="26"/>
  <c r="I403" i="26"/>
  <c r="K403" i="26" s="1"/>
  <c r="S401" i="26"/>
  <c r="I401" i="26"/>
  <c r="K401" i="26" s="1"/>
  <c r="M401" i="26" s="1"/>
  <c r="S402" i="26"/>
  <c r="I402" i="26"/>
  <c r="K402" i="26" s="1"/>
  <c r="M402" i="26" s="1"/>
  <c r="S400" i="26"/>
  <c r="I400" i="26"/>
  <c r="I398" i="26"/>
  <c r="K398" i="26" s="1"/>
  <c r="I396" i="26"/>
  <c r="K396" i="26" s="1"/>
  <c r="M396" i="26" s="1"/>
  <c r="X396" i="26" s="1"/>
  <c r="Y396" i="26" s="1"/>
  <c r="Q394" i="26"/>
  <c r="I394" i="26"/>
  <c r="K394" i="26" s="1"/>
  <c r="K393" i="26"/>
  <c r="I393" i="26"/>
  <c r="K392" i="26"/>
  <c r="I392" i="26"/>
  <c r="I391" i="26"/>
  <c r="K391" i="26" s="1"/>
  <c r="M391" i="26" s="1"/>
  <c r="X391" i="26" s="1"/>
  <c r="Y391" i="26" s="1"/>
  <c r="I389" i="26"/>
  <c r="K389" i="26" s="1"/>
  <c r="I386" i="26"/>
  <c r="K386" i="26" s="1"/>
  <c r="AA386" i="26" s="1"/>
  <c r="S383" i="26"/>
  <c r="I383" i="26"/>
  <c r="K383" i="26" s="1"/>
  <c r="M383" i="26" s="1"/>
  <c r="S379" i="26"/>
  <c r="I379" i="26"/>
  <c r="K379" i="26" s="1"/>
  <c r="AA379" i="26" s="1"/>
  <c r="I378" i="26"/>
  <c r="K378" i="26" s="1"/>
  <c r="AA378" i="26" s="1"/>
  <c r="S376" i="26"/>
  <c r="I376" i="26"/>
  <c r="K376" i="26" s="1"/>
  <c r="S372" i="26"/>
  <c r="I372" i="26"/>
  <c r="K372" i="26" s="1"/>
  <c r="S375" i="26"/>
  <c r="I375" i="26"/>
  <c r="K375" i="26" s="1"/>
  <c r="S374" i="26"/>
  <c r="I374" i="26"/>
  <c r="K374" i="26" s="1"/>
  <c r="S373" i="26"/>
  <c r="I373" i="26"/>
  <c r="K373" i="26" s="1"/>
  <c r="AA373" i="26" s="1"/>
  <c r="I369" i="26"/>
  <c r="K369" i="26" s="1"/>
  <c r="M369" i="26" s="1"/>
  <c r="X369" i="26" s="1"/>
  <c r="Y369" i="26" s="1"/>
  <c r="U367" i="26"/>
  <c r="Q367" i="26"/>
  <c r="I367" i="26"/>
  <c r="K367" i="26" s="1"/>
  <c r="U366" i="26"/>
  <c r="Q366" i="26"/>
  <c r="I366" i="26"/>
  <c r="K366" i="26" s="1"/>
  <c r="I361" i="26"/>
  <c r="K361" i="26" s="1"/>
  <c r="I359" i="26"/>
  <c r="I244" i="26"/>
  <c r="K244" i="26" s="1"/>
  <c r="M244" i="26" s="1"/>
  <c r="X244" i="26" s="1"/>
  <c r="I242" i="26"/>
  <c r="Z355" i="26"/>
  <c r="H355" i="26"/>
  <c r="U354" i="26"/>
  <c r="Q354" i="26"/>
  <c r="I354" i="26"/>
  <c r="K354" i="26" s="1"/>
  <c r="I353" i="26"/>
  <c r="K353" i="26" s="1"/>
  <c r="U352" i="26"/>
  <c r="Q352" i="26"/>
  <c r="I352" i="26"/>
  <c r="I349" i="26"/>
  <c r="K349" i="26" s="1"/>
  <c r="Q348" i="26"/>
  <c r="I348" i="26"/>
  <c r="K348" i="26" s="1"/>
  <c r="AA348" i="26" s="1"/>
  <c r="Q347" i="26"/>
  <c r="I347" i="26"/>
  <c r="K347" i="26" s="1"/>
  <c r="I345" i="26"/>
  <c r="I343" i="26"/>
  <c r="K343" i="26" s="1"/>
  <c r="I342" i="26"/>
  <c r="K342" i="26" s="1"/>
  <c r="AA342" i="26" s="1"/>
  <c r="I341" i="26"/>
  <c r="K341" i="26" s="1"/>
  <c r="I340" i="26"/>
  <c r="K340" i="26" s="1"/>
  <c r="I338" i="26"/>
  <c r="K338" i="26" s="1"/>
  <c r="U337" i="26"/>
  <c r="Q337" i="26"/>
  <c r="I337" i="26"/>
  <c r="K337" i="26" s="1"/>
  <c r="AA337" i="26" s="1"/>
  <c r="Q335" i="26"/>
  <c r="I335" i="26"/>
  <c r="K335" i="26" s="1"/>
  <c r="AA335" i="26" s="1"/>
  <c r="I327" i="26"/>
  <c r="K327" i="26" s="1"/>
  <c r="Q326" i="26"/>
  <c r="I326" i="26"/>
  <c r="K326" i="26" s="1"/>
  <c r="M326" i="26" s="1"/>
  <c r="Q325" i="26"/>
  <c r="I325" i="26"/>
  <c r="K325" i="26" s="1"/>
  <c r="AA325" i="26" s="1"/>
  <c r="Q323" i="26"/>
  <c r="I323" i="26"/>
  <c r="K323" i="26" s="1"/>
  <c r="AA323" i="26" s="1"/>
  <c r="I334" i="26"/>
  <c r="K334" i="26" s="1"/>
  <c r="M334" i="26" s="1"/>
  <c r="X334" i="26" s="1"/>
  <c r="I333" i="26"/>
  <c r="K333" i="26" s="1"/>
  <c r="Q332" i="26"/>
  <c r="I332" i="26"/>
  <c r="K332" i="26" s="1"/>
  <c r="I329" i="26"/>
  <c r="K329" i="26" s="1"/>
  <c r="M329" i="26" s="1"/>
  <c r="X329" i="26" s="1"/>
  <c r="Q328" i="26"/>
  <c r="I328" i="26"/>
  <c r="K328" i="26" s="1"/>
  <c r="AA328" i="26" s="1"/>
  <c r="I331" i="26"/>
  <c r="K331" i="26" s="1"/>
  <c r="Q330" i="26"/>
  <c r="I330" i="26"/>
  <c r="K330" i="26" s="1"/>
  <c r="Z320" i="26"/>
  <c r="Q319" i="26"/>
  <c r="I319" i="26"/>
  <c r="K319" i="26" s="1"/>
  <c r="Q318" i="26"/>
  <c r="I318" i="26"/>
  <c r="K318" i="26" s="1"/>
  <c r="Q317" i="26"/>
  <c r="I317" i="26"/>
  <c r="K317" i="26" s="1"/>
  <c r="I316" i="26"/>
  <c r="Q315" i="26"/>
  <c r="I315" i="26"/>
  <c r="K315" i="26" s="1"/>
  <c r="AA315" i="26" s="1"/>
  <c r="Q314" i="26"/>
  <c r="I314" i="26"/>
  <c r="K314" i="26" s="1"/>
  <c r="Q313" i="26"/>
  <c r="I313" i="26"/>
  <c r="K313" i="26" s="1"/>
  <c r="Q312" i="26"/>
  <c r="I312" i="26"/>
  <c r="K312" i="26" s="1"/>
  <c r="AA312" i="26" s="1"/>
  <c r="I311" i="26"/>
  <c r="K311" i="26" s="1"/>
  <c r="Q310" i="26"/>
  <c r="I310" i="26"/>
  <c r="K310" i="26" s="1"/>
  <c r="I307" i="26"/>
  <c r="K307" i="26" s="1"/>
  <c r="Q306" i="26"/>
  <c r="I306" i="26"/>
  <c r="K306" i="26" s="1"/>
  <c r="AA306" i="26" s="1"/>
  <c r="I305" i="26"/>
  <c r="K305" i="26" s="1"/>
  <c r="Q304" i="26"/>
  <c r="I304" i="26"/>
  <c r="K304" i="26" s="1"/>
  <c r="AA304" i="26" s="1"/>
  <c r="U303" i="26"/>
  <c r="U320" i="26" s="1"/>
  <c r="Q303" i="26"/>
  <c r="I303" i="26"/>
  <c r="Z299" i="26"/>
  <c r="I298" i="26"/>
  <c r="I297" i="26"/>
  <c r="K297" i="26" s="1"/>
  <c r="I295" i="26"/>
  <c r="K295" i="26" s="1"/>
  <c r="AA295" i="26" s="1"/>
  <c r="I294" i="26"/>
  <c r="I293" i="26"/>
  <c r="Z291" i="26"/>
  <c r="H291" i="26"/>
  <c r="I290" i="26"/>
  <c r="I285" i="26"/>
  <c r="K285" i="26" s="1"/>
  <c r="I284" i="26"/>
  <c r="K284" i="26" s="1"/>
  <c r="I281" i="26"/>
  <c r="K281" i="26" s="1"/>
  <c r="I280" i="26"/>
  <c r="K280" i="26" s="1"/>
  <c r="I279" i="26"/>
  <c r="K279" i="26" s="1"/>
  <c r="I278" i="26"/>
  <c r="K278" i="26" s="1"/>
  <c r="Q289" i="26"/>
  <c r="I289" i="26"/>
  <c r="K289" i="26" s="1"/>
  <c r="Q288" i="26"/>
  <c r="I288" i="26"/>
  <c r="K288" i="26" s="1"/>
  <c r="Q287" i="26"/>
  <c r="I287" i="26"/>
  <c r="K287" i="26" s="1"/>
  <c r="Q286" i="26"/>
  <c r="I286" i="26"/>
  <c r="K286" i="26" s="1"/>
  <c r="I274" i="26"/>
  <c r="Z272" i="26"/>
  <c r="I271" i="26"/>
  <c r="K271" i="26" s="1"/>
  <c r="AA271" i="26" s="1"/>
  <c r="I270" i="26"/>
  <c r="K270" i="26" s="1"/>
  <c r="I269" i="26"/>
  <c r="K269" i="26" s="1"/>
  <c r="I268" i="26"/>
  <c r="K268" i="26" s="1"/>
  <c r="AA268" i="26" s="1"/>
  <c r="I267" i="26"/>
  <c r="K267" i="26" s="1"/>
  <c r="I266" i="26"/>
  <c r="K266" i="26" s="1"/>
  <c r="AA266" i="26" s="1"/>
  <c r="I265" i="26"/>
  <c r="K265" i="26" s="1"/>
  <c r="M265" i="26" s="1"/>
  <c r="X265" i="26" s="1"/>
  <c r="X264" i="26"/>
  <c r="Y264" i="26" s="1"/>
  <c r="I78" i="26"/>
  <c r="K78" i="26" s="1"/>
  <c r="I75" i="26"/>
  <c r="K75" i="26" s="1"/>
  <c r="M75" i="26" s="1"/>
  <c r="X75" i="26" s="1"/>
  <c r="Y75" i="26" s="1"/>
  <c r="I74" i="26"/>
  <c r="K74" i="26" s="1"/>
  <c r="I71" i="26"/>
  <c r="K71" i="26" s="1"/>
  <c r="I70" i="26"/>
  <c r="K70" i="26" s="1"/>
  <c r="I72" i="26"/>
  <c r="K72" i="26" s="1"/>
  <c r="M72" i="26" s="1"/>
  <c r="X72" i="26" s="1"/>
  <c r="Y72" i="26" s="1"/>
  <c r="I261" i="26"/>
  <c r="K261" i="26" s="1"/>
  <c r="AA261" i="26" s="1"/>
  <c r="I258" i="26"/>
  <c r="K258" i="26" s="1"/>
  <c r="M258" i="26" s="1"/>
  <c r="I257" i="26"/>
  <c r="I256" i="26"/>
  <c r="I252" i="26"/>
  <c r="S255" i="26"/>
  <c r="I255" i="26"/>
  <c r="K255" i="26" s="1"/>
  <c r="AA255" i="26" s="1"/>
  <c r="I254" i="26"/>
  <c r="K254" i="26" s="1"/>
  <c r="S253" i="26"/>
  <c r="I253" i="26"/>
  <c r="K253" i="26" s="1"/>
  <c r="I249" i="26"/>
  <c r="K249" i="26" s="1"/>
  <c r="I248" i="26"/>
  <c r="K248" i="26" s="1"/>
  <c r="M248" i="26" s="1"/>
  <c r="X248" i="26" s="1"/>
  <c r="I247" i="26"/>
  <c r="I399" i="26"/>
  <c r="K399" i="26" s="1"/>
  <c r="I241" i="26"/>
  <c r="K241" i="26" s="1"/>
  <c r="M241" i="26" s="1"/>
  <c r="X241" i="26" s="1"/>
  <c r="I240" i="26"/>
  <c r="Z236" i="26"/>
  <c r="H236" i="26"/>
  <c r="Q235" i="26"/>
  <c r="I235" i="26"/>
  <c r="K235" i="26" s="1"/>
  <c r="Q234" i="26"/>
  <c r="I234" i="26"/>
  <c r="K234" i="26" s="1"/>
  <c r="Q233" i="26"/>
  <c r="I233" i="26"/>
  <c r="I191" i="26"/>
  <c r="K191" i="26" s="1"/>
  <c r="S189" i="26"/>
  <c r="I189" i="26"/>
  <c r="K189" i="26" s="1"/>
  <c r="S190" i="26"/>
  <c r="I190" i="26"/>
  <c r="K190" i="26" s="1"/>
  <c r="S226" i="26"/>
  <c r="I226" i="26"/>
  <c r="K226" i="26" s="1"/>
  <c r="S225" i="26"/>
  <c r="I225" i="26"/>
  <c r="K225" i="26" s="1"/>
  <c r="S224" i="26"/>
  <c r="I224" i="26"/>
  <c r="K224" i="26" s="1"/>
  <c r="S223" i="26"/>
  <c r="I223" i="26"/>
  <c r="K223" i="26" s="1"/>
  <c r="S222" i="26"/>
  <c r="I222" i="26"/>
  <c r="K222" i="26" s="1"/>
  <c r="S221" i="26"/>
  <c r="I221" i="26"/>
  <c r="K221" i="26" s="1"/>
  <c r="S220" i="26"/>
  <c r="I220" i="26"/>
  <c r="K220" i="26" s="1"/>
  <c r="S219" i="26"/>
  <c r="I219" i="26"/>
  <c r="K219" i="26" s="1"/>
  <c r="S218" i="26"/>
  <c r="I218" i="26"/>
  <c r="K218" i="26" s="1"/>
  <c r="S217" i="26"/>
  <c r="I217" i="26"/>
  <c r="K217" i="26" s="1"/>
  <c r="M217" i="26" s="1"/>
  <c r="S216" i="26"/>
  <c r="I216" i="26"/>
  <c r="K216" i="26" s="1"/>
  <c r="M216" i="26" s="1"/>
  <c r="S215" i="26"/>
  <c r="I215" i="26"/>
  <c r="I214" i="26"/>
  <c r="K214" i="26" s="1"/>
  <c r="AA214" i="26" s="1"/>
  <c r="S213" i="26"/>
  <c r="I213" i="26"/>
  <c r="K213" i="26" s="1"/>
  <c r="AA213" i="26" s="1"/>
  <c r="S212" i="26"/>
  <c r="I212" i="26"/>
  <c r="K212" i="26" s="1"/>
  <c r="M212" i="26" s="1"/>
  <c r="S211" i="26"/>
  <c r="I211" i="26"/>
  <c r="K211" i="26" s="1"/>
  <c r="S209" i="26"/>
  <c r="I209" i="26"/>
  <c r="K209" i="26" s="1"/>
  <c r="M209" i="26" s="1"/>
  <c r="S208" i="26"/>
  <c r="I208" i="26"/>
  <c r="K208" i="26" s="1"/>
  <c r="S207" i="26"/>
  <c r="I207" i="26"/>
  <c r="K207" i="26" s="1"/>
  <c r="S206" i="26"/>
  <c r="I206" i="26"/>
  <c r="K206" i="26" s="1"/>
  <c r="M206" i="26" s="1"/>
  <c r="S204" i="26"/>
  <c r="I204" i="26"/>
  <c r="K204" i="26" s="1"/>
  <c r="M204" i="26" s="1"/>
  <c r="S203" i="26"/>
  <c r="I203" i="26"/>
  <c r="K203" i="26" s="1"/>
  <c r="S202" i="26"/>
  <c r="I202" i="26"/>
  <c r="K202" i="26" s="1"/>
  <c r="M202" i="26" s="1"/>
  <c r="S201" i="26"/>
  <c r="I201" i="26"/>
  <c r="K201" i="26" s="1"/>
  <c r="M201" i="26" s="1"/>
  <c r="S199" i="26"/>
  <c r="I199" i="26"/>
  <c r="K199" i="26" s="1"/>
  <c r="M199" i="26" s="1"/>
  <c r="S198" i="26"/>
  <c r="I198" i="26"/>
  <c r="K198" i="26" s="1"/>
  <c r="S197" i="26"/>
  <c r="I197" i="26"/>
  <c r="K197" i="26" s="1"/>
  <c r="M197" i="26" s="1"/>
  <c r="S196" i="26"/>
  <c r="I196" i="26"/>
  <c r="K196" i="26" s="1"/>
  <c r="M196" i="26" s="1"/>
  <c r="S195" i="26"/>
  <c r="I195" i="26"/>
  <c r="K195" i="26" s="1"/>
  <c r="M195" i="26" s="1"/>
  <c r="S194" i="26"/>
  <c r="I194" i="26"/>
  <c r="K194" i="26" s="1"/>
  <c r="S193" i="26"/>
  <c r="I193" i="26"/>
  <c r="K193" i="26" s="1"/>
  <c r="M193" i="26" s="1"/>
  <c r="O188" i="26"/>
  <c r="O231" i="26" s="1"/>
  <c r="I188" i="26"/>
  <c r="S168" i="26"/>
  <c r="I168" i="26"/>
  <c r="K168" i="26" s="1"/>
  <c r="M168" i="26" s="1"/>
  <c r="S167" i="26"/>
  <c r="I167" i="26"/>
  <c r="K167" i="26" s="1"/>
  <c r="M167" i="26" s="1"/>
  <c r="S166" i="26"/>
  <c r="I166" i="26"/>
  <c r="K166" i="26" s="1"/>
  <c r="S185" i="26"/>
  <c r="I185" i="26"/>
  <c r="K185" i="26" s="1"/>
  <c r="AA185" i="26" s="1"/>
  <c r="S184" i="26"/>
  <c r="I184" i="26"/>
  <c r="K184" i="26" s="1"/>
  <c r="S183" i="26"/>
  <c r="I183" i="26"/>
  <c r="K183" i="26" s="1"/>
  <c r="AA183" i="26" s="1"/>
  <c r="S182" i="26"/>
  <c r="I182" i="26"/>
  <c r="K182" i="26" s="1"/>
  <c r="AA182" i="26" s="1"/>
  <c r="S181" i="26"/>
  <c r="I181" i="26"/>
  <c r="K181" i="26" s="1"/>
  <c r="S180" i="26"/>
  <c r="I180" i="26"/>
  <c r="K180" i="26" s="1"/>
  <c r="M180" i="26" s="1"/>
  <c r="O179" i="26"/>
  <c r="I179" i="26"/>
  <c r="K179" i="26" s="1"/>
  <c r="M179" i="26" s="1"/>
  <c r="I178" i="26"/>
  <c r="K178" i="26" s="1"/>
  <c r="S176" i="26"/>
  <c r="I176" i="26"/>
  <c r="K176" i="26" s="1"/>
  <c r="M176" i="26" s="1"/>
  <c r="S175" i="26"/>
  <c r="I175" i="26"/>
  <c r="K175" i="26" s="1"/>
  <c r="S174" i="26"/>
  <c r="I174" i="26"/>
  <c r="S173" i="26"/>
  <c r="I173" i="26"/>
  <c r="K173" i="26" s="1"/>
  <c r="M173" i="26" s="1"/>
  <c r="S172" i="26"/>
  <c r="I172" i="26"/>
  <c r="K172" i="26" s="1"/>
  <c r="S171" i="26"/>
  <c r="I171" i="26"/>
  <c r="K171" i="26" s="1"/>
  <c r="M171" i="26" s="1"/>
  <c r="S170" i="26"/>
  <c r="I170" i="26"/>
  <c r="K170" i="26" s="1"/>
  <c r="S169" i="26"/>
  <c r="I169" i="26"/>
  <c r="K169" i="26" s="1"/>
  <c r="M169" i="26" s="1"/>
  <c r="O165" i="26"/>
  <c r="I165" i="26"/>
  <c r="I155" i="26"/>
  <c r="K155" i="26" s="1"/>
  <c r="M155" i="26" s="1"/>
  <c r="X155" i="26" s="1"/>
  <c r="Y155" i="26" s="1"/>
  <c r="I154" i="26"/>
  <c r="K154" i="26" s="1"/>
  <c r="W153" i="26"/>
  <c r="I153" i="26"/>
  <c r="K153" i="26" s="1"/>
  <c r="W152" i="26"/>
  <c r="I152" i="26"/>
  <c r="K152" i="26" s="1"/>
  <c r="I142" i="26"/>
  <c r="K142" i="26" s="1"/>
  <c r="M142" i="26" s="1"/>
  <c r="X142" i="26" s="1"/>
  <c r="Y142" i="26" s="1"/>
  <c r="I141" i="26"/>
  <c r="K141" i="26" s="1"/>
  <c r="I140" i="26"/>
  <c r="K140" i="26" s="1"/>
  <c r="M140" i="26" s="1"/>
  <c r="X140" i="26" s="1"/>
  <c r="I139" i="26"/>
  <c r="K139" i="26" s="1"/>
  <c r="M139" i="26" s="1"/>
  <c r="X139" i="26" s="1"/>
  <c r="Y139" i="26" s="1"/>
  <c r="I138" i="26"/>
  <c r="K138" i="26" s="1"/>
  <c r="M138" i="26" s="1"/>
  <c r="X138" i="26" s="1"/>
  <c r="Y138" i="26" s="1"/>
  <c r="I137" i="26"/>
  <c r="K137" i="26" s="1"/>
  <c r="AA137" i="26" s="1"/>
  <c r="I136" i="26"/>
  <c r="K136" i="26" s="1"/>
  <c r="AA136" i="26" s="1"/>
  <c r="I135" i="26"/>
  <c r="K135" i="26" s="1"/>
  <c r="I134" i="26"/>
  <c r="K134" i="26" s="1"/>
  <c r="I133" i="26"/>
  <c r="K133" i="26" s="1"/>
  <c r="AA133" i="26" s="1"/>
  <c r="I97" i="26"/>
  <c r="K97" i="26" s="1"/>
  <c r="M97" i="26" s="1"/>
  <c r="X97" i="26" s="1"/>
  <c r="Y97" i="26" s="1"/>
  <c r="I151" i="26"/>
  <c r="K151" i="26" s="1"/>
  <c r="AA151" i="26" s="1"/>
  <c r="W147" i="26"/>
  <c r="I147" i="26"/>
  <c r="K147" i="26" s="1"/>
  <c r="I149" i="26"/>
  <c r="K149" i="26" s="1"/>
  <c r="AA149" i="26" s="1"/>
  <c r="I148" i="26"/>
  <c r="K148" i="26" s="1"/>
  <c r="W146" i="26"/>
  <c r="I146" i="26"/>
  <c r="K146" i="26" s="1"/>
  <c r="M146" i="26" s="1"/>
  <c r="I145" i="26"/>
  <c r="K145" i="26" s="1"/>
  <c r="I143" i="26"/>
  <c r="K143" i="26" s="1"/>
  <c r="M143" i="26" s="1"/>
  <c r="X143" i="26" s="1"/>
  <c r="Y143" i="26" s="1"/>
  <c r="O132" i="26"/>
  <c r="O156" i="26" s="1"/>
  <c r="O161" i="26" s="1"/>
  <c r="O519" i="26" s="1"/>
  <c r="I132" i="26"/>
  <c r="Z130" i="26"/>
  <c r="H130" i="26"/>
  <c r="H161" i="26" s="1"/>
  <c r="I128" i="26"/>
  <c r="K128" i="26" s="1"/>
  <c r="AA128" i="26" s="1"/>
  <c r="I125" i="26"/>
  <c r="K125" i="26" s="1"/>
  <c r="M125" i="26" s="1"/>
  <c r="X125" i="26" s="1"/>
  <c r="Y125" i="26" s="1"/>
  <c r="I124" i="26"/>
  <c r="K124" i="26" s="1"/>
  <c r="I123" i="26"/>
  <c r="K123" i="26" s="1"/>
  <c r="I122" i="26"/>
  <c r="K122" i="26" s="1"/>
  <c r="AA122" i="26" s="1"/>
  <c r="I121" i="26"/>
  <c r="K121" i="26" s="1"/>
  <c r="I120" i="26"/>
  <c r="K120" i="26" s="1"/>
  <c r="M120" i="26" s="1"/>
  <c r="X120" i="26" s="1"/>
  <c r="Y120" i="26" s="1"/>
  <c r="I115" i="26"/>
  <c r="I95" i="26"/>
  <c r="K95" i="26" s="1"/>
  <c r="I94" i="26"/>
  <c r="K94" i="26" s="1"/>
  <c r="I91" i="26"/>
  <c r="K91" i="26" s="1"/>
  <c r="I90" i="26"/>
  <c r="K90" i="26" s="1"/>
  <c r="I89" i="26"/>
  <c r="H87" i="26"/>
  <c r="I104" i="26"/>
  <c r="U86" i="26"/>
  <c r="Q86" i="26"/>
  <c r="I86" i="26"/>
  <c r="K86" i="26" s="1"/>
  <c r="Z85" i="26"/>
  <c r="U85" i="26"/>
  <c r="Q85" i="26"/>
  <c r="I85" i="26"/>
  <c r="Z84" i="26"/>
  <c r="Q84" i="26"/>
  <c r="I84" i="26"/>
  <c r="K84" i="26" s="1"/>
  <c r="Q83" i="26"/>
  <c r="I83" i="26"/>
  <c r="Q82" i="26"/>
  <c r="I82" i="26"/>
  <c r="Z80" i="26"/>
  <c r="Z159" i="26" s="1"/>
  <c r="I79" i="26"/>
  <c r="K79" i="26" s="1"/>
  <c r="M79" i="26" s="1"/>
  <c r="X79" i="26" s="1"/>
  <c r="I69" i="26"/>
  <c r="K69" i="26" s="1"/>
  <c r="I68" i="26"/>
  <c r="K68" i="26" s="1"/>
  <c r="AA68" i="26" s="1"/>
  <c r="I67" i="26"/>
  <c r="K67" i="26" s="1"/>
  <c r="I65" i="26"/>
  <c r="K65" i="26" s="1"/>
  <c r="M65" i="26" s="1"/>
  <c r="X65" i="26" s="1"/>
  <c r="I64" i="26"/>
  <c r="K64" i="26" s="1"/>
  <c r="I66" i="26"/>
  <c r="I63" i="26"/>
  <c r="K63" i="26" s="1"/>
  <c r="O62" i="26"/>
  <c r="O80" i="26" s="1"/>
  <c r="O159" i="26" s="1"/>
  <c r="I62" i="26"/>
  <c r="H60" i="26"/>
  <c r="H158" i="26" s="1"/>
  <c r="I58" i="26"/>
  <c r="K58" i="26" s="1"/>
  <c r="I54" i="26"/>
  <c r="K54" i="26" s="1"/>
  <c r="I53" i="26"/>
  <c r="Z44" i="26"/>
  <c r="I43" i="26"/>
  <c r="I42" i="26"/>
  <c r="I38" i="26"/>
  <c r="I40" i="26"/>
  <c r="K40" i="26" s="1"/>
  <c r="AA40" i="26" s="1"/>
  <c r="I39" i="26"/>
  <c r="I37" i="26"/>
  <c r="K37" i="26" s="1"/>
  <c r="I36" i="26"/>
  <c r="I35" i="26"/>
  <c r="K35" i="26" s="1"/>
  <c r="I34" i="26"/>
  <c r="I33" i="26"/>
  <c r="K33" i="26" s="1"/>
  <c r="I32" i="26"/>
  <c r="Z29" i="26"/>
  <c r="H29" i="26"/>
  <c r="I28" i="26"/>
  <c r="K28" i="26" s="1"/>
  <c r="I27" i="26"/>
  <c r="K27" i="26" s="1"/>
  <c r="AA27" i="26" s="1"/>
  <c r="I26" i="26"/>
  <c r="I25" i="26"/>
  <c r="I24" i="26"/>
  <c r="I23" i="26"/>
  <c r="I21" i="26"/>
  <c r="K21" i="26" s="1"/>
  <c r="I20" i="26"/>
  <c r="I19" i="26"/>
  <c r="K19" i="26" s="1"/>
  <c r="I18" i="26"/>
  <c r="Z15" i="26"/>
  <c r="W15" i="26"/>
  <c r="W46" i="26" s="1"/>
  <c r="U15" i="26"/>
  <c r="U46" i="26" s="1"/>
  <c r="S15" i="26"/>
  <c r="S46" i="26" s="1"/>
  <c r="Q15" i="26"/>
  <c r="Q46" i="26" s="1"/>
  <c r="O15" i="26"/>
  <c r="O46" i="26" s="1"/>
  <c r="M15" i="26"/>
  <c r="M46" i="26" s="1"/>
  <c r="H15" i="26"/>
  <c r="X12" i="26"/>
  <c r="Y12" i="26" s="1"/>
  <c r="X11" i="26"/>
  <c r="Y11" i="26" s="1"/>
  <c r="X10" i="26"/>
  <c r="Y10" i="26" s="1"/>
  <c r="Z514" i="26" l="1"/>
  <c r="M175" i="26"/>
  <c r="AA175" i="26"/>
  <c r="I245" i="26"/>
  <c r="S139" i="27"/>
  <c r="U452" i="26"/>
  <c r="U87" i="26"/>
  <c r="U160" i="26" s="1"/>
  <c r="U157" i="26" s="1"/>
  <c r="Q272" i="26"/>
  <c r="W156" i="26"/>
  <c r="W161" i="26" s="1"/>
  <c r="W157" i="26" s="1"/>
  <c r="U355" i="26"/>
  <c r="Q452" i="26"/>
  <c r="O45" i="26"/>
  <c r="Q45" i="26"/>
  <c r="I186" i="26"/>
  <c r="O512" i="26"/>
  <c r="O517" i="26" s="1"/>
  <c r="Q355" i="26"/>
  <c r="S45" i="26"/>
  <c r="O186" i="26"/>
  <c r="S272" i="26"/>
  <c r="Z512" i="26"/>
  <c r="Z517" i="26" s="1"/>
  <c r="H517" i="26"/>
  <c r="U45" i="26"/>
  <c r="Z513" i="26"/>
  <c r="W45" i="26"/>
  <c r="H456" i="26"/>
  <c r="H513" i="26"/>
  <c r="M48" i="27"/>
  <c r="S66" i="27"/>
  <c r="I158" i="27"/>
  <c r="I139" i="27"/>
  <c r="AA157" i="27"/>
  <c r="I45" i="27"/>
  <c r="S111" i="27"/>
  <c r="M79" i="27"/>
  <c r="X79" i="27" s="1"/>
  <c r="AA77" i="27"/>
  <c r="I66" i="27"/>
  <c r="AA186" i="27"/>
  <c r="AA197" i="27" s="1"/>
  <c r="K197" i="27"/>
  <c r="K201" i="27" s="1"/>
  <c r="Q66" i="27"/>
  <c r="M53" i="27"/>
  <c r="M21" i="27"/>
  <c r="I111" i="27"/>
  <c r="I201" i="27"/>
  <c r="K110" i="27"/>
  <c r="AA93" i="27"/>
  <c r="AA21" i="27"/>
  <c r="AA28" i="27" s="1"/>
  <c r="X48" i="27"/>
  <c r="M51" i="27"/>
  <c r="M30" i="27"/>
  <c r="K38" i="27"/>
  <c r="K45" i="27" s="1"/>
  <c r="K130" i="27"/>
  <c r="K139" i="27" s="1"/>
  <c r="K93" i="27"/>
  <c r="X122" i="27"/>
  <c r="Q217" i="27"/>
  <c r="K59" i="27"/>
  <c r="K66" i="27" s="1"/>
  <c r="K345" i="26"/>
  <c r="M345" i="26" s="1"/>
  <c r="I350" i="26"/>
  <c r="I231" i="26"/>
  <c r="I355" i="26"/>
  <c r="S501" i="26"/>
  <c r="I44" i="26"/>
  <c r="I80" i="26"/>
  <c r="I159" i="26" s="1"/>
  <c r="I130" i="26"/>
  <c r="S231" i="26"/>
  <c r="I291" i="26"/>
  <c r="I320" i="26"/>
  <c r="I405" i="26"/>
  <c r="S405" i="26"/>
  <c r="Q350" i="26"/>
  <c r="K24" i="26"/>
  <c r="AA24" i="26" s="1"/>
  <c r="S186" i="26"/>
  <c r="I236" i="26"/>
  <c r="Q320" i="26"/>
  <c r="K503" i="26"/>
  <c r="I508" i="26"/>
  <c r="U350" i="26"/>
  <c r="S452" i="26"/>
  <c r="U501" i="26"/>
  <c r="I156" i="26"/>
  <c r="Q236" i="26"/>
  <c r="Q291" i="26"/>
  <c r="I299" i="26"/>
  <c r="S508" i="26"/>
  <c r="S514" i="26" s="1"/>
  <c r="S519" i="26" s="1"/>
  <c r="I29" i="26"/>
  <c r="I87" i="26"/>
  <c r="I98" i="26"/>
  <c r="O157" i="26"/>
  <c r="Q405" i="26"/>
  <c r="K400" i="26"/>
  <c r="M400" i="26" s="1"/>
  <c r="U272" i="26"/>
  <c r="I501" i="26"/>
  <c r="U508" i="26"/>
  <c r="U514" i="26" s="1"/>
  <c r="U519" i="26" s="1"/>
  <c r="K53" i="26"/>
  <c r="M53" i="26" s="1"/>
  <c r="I60" i="26"/>
  <c r="I158" i="26" s="1"/>
  <c r="Q87" i="26"/>
  <c r="Q160" i="26" s="1"/>
  <c r="I272" i="26"/>
  <c r="U405" i="26"/>
  <c r="I452" i="26"/>
  <c r="W508" i="26"/>
  <c r="W514" i="26" s="1"/>
  <c r="S217" i="27"/>
  <c r="Q218" i="27"/>
  <c r="S218" i="27"/>
  <c r="Z217" i="27"/>
  <c r="Z219" i="27"/>
  <c r="U219" i="27"/>
  <c r="U216" i="27" s="1"/>
  <c r="H160" i="26"/>
  <c r="O456" i="26"/>
  <c r="K256" i="26"/>
  <c r="K257" i="26"/>
  <c r="K247" i="26"/>
  <c r="AA247" i="26" s="1"/>
  <c r="K252" i="26"/>
  <c r="M252" i="26" s="1"/>
  <c r="X252" i="26" s="1"/>
  <c r="Y252" i="26" s="1"/>
  <c r="M134" i="26"/>
  <c r="X134" i="26" s="1"/>
  <c r="Y134" i="26" s="1"/>
  <c r="AA134" i="26"/>
  <c r="Q455" i="26"/>
  <c r="K454" i="26"/>
  <c r="K455" i="26" s="1"/>
  <c r="I455" i="26"/>
  <c r="K495" i="26"/>
  <c r="K501" i="26" s="1"/>
  <c r="M207" i="26"/>
  <c r="X207" i="26" s="1"/>
  <c r="Y207" i="26" s="1"/>
  <c r="AA207" i="26"/>
  <c r="M184" i="26"/>
  <c r="X184" i="26" s="1"/>
  <c r="Y184" i="26" s="1"/>
  <c r="AA184" i="26"/>
  <c r="U455" i="26"/>
  <c r="U513" i="26" s="1"/>
  <c r="M219" i="26"/>
  <c r="X219" i="26" s="1"/>
  <c r="Y219" i="26" s="1"/>
  <c r="AA219" i="26"/>
  <c r="AA500" i="26"/>
  <c r="M500" i="26"/>
  <c r="X500" i="26" s="1"/>
  <c r="Y500" i="26" s="1"/>
  <c r="K89" i="26"/>
  <c r="K98" i="26" s="1"/>
  <c r="K32" i="26"/>
  <c r="K17" i="26"/>
  <c r="K165" i="26"/>
  <c r="K303" i="26"/>
  <c r="M392" i="26"/>
  <c r="X392" i="26" s="1"/>
  <c r="Y392" i="26" s="1"/>
  <c r="K293" i="26"/>
  <c r="K322" i="26"/>
  <c r="K132" i="26"/>
  <c r="K233" i="26"/>
  <c r="K236" i="26" s="1"/>
  <c r="M394" i="26"/>
  <c r="X394" i="26" s="1"/>
  <c r="Y394" i="26" s="1"/>
  <c r="AA394" i="26"/>
  <c r="Z161" i="26"/>
  <c r="K274" i="26"/>
  <c r="K82" i="26"/>
  <c r="K352" i="26"/>
  <c r="K355" i="26" s="1"/>
  <c r="K66" i="26"/>
  <c r="AA66" i="26" s="1"/>
  <c r="K407" i="26"/>
  <c r="K174" i="26"/>
  <c r="AA174" i="26" s="1"/>
  <c r="K240" i="26"/>
  <c r="K359" i="26"/>
  <c r="M101" i="27"/>
  <c r="X101" i="27" s="1"/>
  <c r="Y101" i="27" s="1"/>
  <c r="M102" i="27"/>
  <c r="X102" i="27" s="1"/>
  <c r="Y102" i="27" s="1"/>
  <c r="X165" i="27"/>
  <c r="Y165" i="27" s="1"/>
  <c r="X97" i="27"/>
  <c r="Y97" i="27" s="1"/>
  <c r="X55" i="27"/>
  <c r="Y55" i="27" s="1"/>
  <c r="X80" i="27"/>
  <c r="Y80" i="27" s="1"/>
  <c r="X18" i="27"/>
  <c r="Y18" i="27" s="1"/>
  <c r="X170" i="27"/>
  <c r="Y170" i="27" s="1"/>
  <c r="X156" i="27"/>
  <c r="Y156" i="27" s="1"/>
  <c r="X195" i="27"/>
  <c r="Y195" i="27" s="1"/>
  <c r="X127" i="27"/>
  <c r="Y127" i="27" s="1"/>
  <c r="X153" i="27"/>
  <c r="Y153" i="27" s="1"/>
  <c r="X136" i="27"/>
  <c r="Y136" i="27" s="1"/>
  <c r="X23" i="27"/>
  <c r="Y23" i="27" s="1"/>
  <c r="X81" i="27"/>
  <c r="Y81" i="27" s="1"/>
  <c r="X99" i="27"/>
  <c r="Y99" i="27" s="1"/>
  <c r="X118" i="27"/>
  <c r="Y118" i="27" s="1"/>
  <c r="X148" i="27"/>
  <c r="Y148" i="27" s="1"/>
  <c r="X149" i="27"/>
  <c r="Y149" i="27" s="1"/>
  <c r="X100" i="27"/>
  <c r="Y100" i="27" s="1"/>
  <c r="X75" i="27"/>
  <c r="Y75" i="27" s="1"/>
  <c r="X73" i="27"/>
  <c r="Y73" i="27" s="1"/>
  <c r="X16" i="27"/>
  <c r="Y16" i="27" s="1"/>
  <c r="X70" i="27"/>
  <c r="Y70" i="27" s="1"/>
  <c r="X36" i="27"/>
  <c r="Y36" i="27" s="1"/>
  <c r="X180" i="27"/>
  <c r="Y180" i="27" s="1"/>
  <c r="X176" i="27"/>
  <c r="Y176" i="27" s="1"/>
  <c r="X189" i="27"/>
  <c r="Y189" i="27" s="1"/>
  <c r="X196" i="27"/>
  <c r="Y196" i="27" s="1"/>
  <c r="X193" i="27"/>
  <c r="Y193" i="27" s="1"/>
  <c r="X133" i="27"/>
  <c r="Y133" i="27" s="1"/>
  <c r="X109" i="27"/>
  <c r="Y109" i="27" s="1"/>
  <c r="X84" i="27"/>
  <c r="Y84" i="27" s="1"/>
  <c r="X134" i="27"/>
  <c r="Y134" i="27" s="1"/>
  <c r="X91" i="27"/>
  <c r="Y91" i="27" s="1"/>
  <c r="X74" i="27"/>
  <c r="Y74" i="27" s="1"/>
  <c r="X96" i="27"/>
  <c r="Y96" i="27" s="1"/>
  <c r="X98" i="27"/>
  <c r="Y98" i="27" s="1"/>
  <c r="X50" i="27"/>
  <c r="Y50" i="27" s="1"/>
  <c r="X35" i="27"/>
  <c r="Y35" i="27" s="1"/>
  <c r="X171" i="27"/>
  <c r="Y171" i="27" s="1"/>
  <c r="X173" i="27"/>
  <c r="Y173" i="27" s="1"/>
  <c r="X175" i="27"/>
  <c r="Y175" i="27" s="1"/>
  <c r="X129" i="27"/>
  <c r="Y129" i="27" s="1"/>
  <c r="X106" i="27"/>
  <c r="Y106" i="27" s="1"/>
  <c r="X119" i="27"/>
  <c r="Y119" i="27" s="1"/>
  <c r="X90" i="27"/>
  <c r="Y90" i="27" s="1"/>
  <c r="X64" i="27"/>
  <c r="Y64" i="27" s="1"/>
  <c r="X63" i="27"/>
  <c r="Y63" i="27" s="1"/>
  <c r="X71" i="27"/>
  <c r="Y71" i="27" s="1"/>
  <c r="X32" i="27"/>
  <c r="Y32" i="27" s="1"/>
  <c r="X191" i="27"/>
  <c r="Y191" i="27" s="1"/>
  <c r="X192" i="27"/>
  <c r="Y192" i="27" s="1"/>
  <c r="X128" i="27"/>
  <c r="Y128" i="27" s="1"/>
  <c r="X137" i="27"/>
  <c r="Y137" i="27" s="1"/>
  <c r="X115" i="27"/>
  <c r="Y115" i="27" s="1"/>
  <c r="X89" i="27"/>
  <c r="Y89" i="27" s="1"/>
  <c r="X58" i="27"/>
  <c r="Y58" i="27" s="1"/>
  <c r="X87" i="27"/>
  <c r="Y87" i="27" s="1"/>
  <c r="X88" i="27"/>
  <c r="Y88" i="27" s="1"/>
  <c r="X49" i="27"/>
  <c r="Y49" i="27" s="1"/>
  <c r="M186" i="27"/>
  <c r="X177" i="27"/>
  <c r="Y177" i="27" s="1"/>
  <c r="X169" i="27"/>
  <c r="Y169" i="27" s="1"/>
  <c r="X155" i="27"/>
  <c r="Y155" i="27" s="1"/>
  <c r="X86" i="27"/>
  <c r="Y86" i="27" s="1"/>
  <c r="X57" i="27"/>
  <c r="Y57" i="27" s="1"/>
  <c r="X76" i="27"/>
  <c r="Y76" i="27" s="1"/>
  <c r="X82" i="27"/>
  <c r="Y82" i="27" s="1"/>
  <c r="X37" i="27"/>
  <c r="Y37" i="27" s="1"/>
  <c r="X92" i="27"/>
  <c r="Y92" i="27" s="1"/>
  <c r="X13" i="27"/>
  <c r="Y13" i="27" s="1"/>
  <c r="X34" i="27"/>
  <c r="Y34" i="27" s="1"/>
  <c r="X174" i="27"/>
  <c r="Y174" i="27" s="1"/>
  <c r="X172" i="27"/>
  <c r="Y172" i="27" s="1"/>
  <c r="X190" i="27"/>
  <c r="Y190" i="27" s="1"/>
  <c r="X188" i="27"/>
  <c r="Y188" i="27" s="1"/>
  <c r="X146" i="27"/>
  <c r="Y146" i="27" s="1"/>
  <c r="X135" i="27"/>
  <c r="Y135" i="27" s="1"/>
  <c r="X104" i="27"/>
  <c r="Y104" i="27" s="1"/>
  <c r="X154" i="27"/>
  <c r="Y154" i="27" s="1"/>
  <c r="X56" i="27"/>
  <c r="Y56" i="27" s="1"/>
  <c r="X33" i="27"/>
  <c r="Y33" i="27" s="1"/>
  <c r="X85" i="27"/>
  <c r="Y85" i="27" s="1"/>
  <c r="X26" i="27"/>
  <c r="Y26" i="27" s="1"/>
  <c r="X62" i="27"/>
  <c r="Y62" i="27" s="1"/>
  <c r="X31" i="27"/>
  <c r="AA34" i="27"/>
  <c r="O216" i="27"/>
  <c r="M107" i="27"/>
  <c r="AA148" i="26"/>
  <c r="M148" i="26"/>
  <c r="X148" i="26" s="1"/>
  <c r="Y148" i="26" s="1"/>
  <c r="M103" i="27"/>
  <c r="AA147" i="26"/>
  <c r="M147" i="26"/>
  <c r="X147" i="26" s="1"/>
  <c r="Y147" i="26" s="1"/>
  <c r="Z87" i="26"/>
  <c r="AA31" i="27"/>
  <c r="AA62" i="27"/>
  <c r="AA35" i="27"/>
  <c r="K316" i="26"/>
  <c r="M316" i="26" s="1"/>
  <c r="X316" i="26" s="1"/>
  <c r="Y316" i="26" s="1"/>
  <c r="H216" i="27"/>
  <c r="M63" i="26"/>
  <c r="X63" i="26" s="1"/>
  <c r="Y63" i="26" s="1"/>
  <c r="AA63" i="26"/>
  <c r="X96" i="26"/>
  <c r="Y96" i="26" s="1"/>
  <c r="AA36" i="27"/>
  <c r="K85" i="26"/>
  <c r="AA85" i="26" s="1"/>
  <c r="AA32" i="27"/>
  <c r="M105" i="27"/>
  <c r="AA30" i="27"/>
  <c r="K441" i="26"/>
  <c r="M373" i="26"/>
  <c r="X373" i="26" s="1"/>
  <c r="Y373" i="26" s="1"/>
  <c r="M374" i="26"/>
  <c r="X374" i="26" s="1"/>
  <c r="Y374" i="26" s="1"/>
  <c r="M375" i="26"/>
  <c r="X375" i="26" s="1"/>
  <c r="Y375" i="26" s="1"/>
  <c r="M372" i="26"/>
  <c r="X372" i="26" s="1"/>
  <c r="Y372" i="26" s="1"/>
  <c r="X180" i="26"/>
  <c r="Y180" i="26" s="1"/>
  <c r="X217" i="26"/>
  <c r="Y217" i="26" s="1"/>
  <c r="K115" i="26"/>
  <c r="K130" i="26" s="1"/>
  <c r="I105" i="26"/>
  <c r="Q113" i="26"/>
  <c r="I219" i="27"/>
  <c r="I217" i="27"/>
  <c r="X193" i="26"/>
  <c r="Y193" i="26" s="1"/>
  <c r="I218" i="27"/>
  <c r="K20" i="26"/>
  <c r="M20" i="26" s="1"/>
  <c r="X20" i="26" s="1"/>
  <c r="Y20" i="26" s="1"/>
  <c r="K18" i="26"/>
  <c r="AA18" i="26" s="1"/>
  <c r="M279" i="26"/>
  <c r="X279" i="26" s="1"/>
  <c r="Y279" i="26" s="1"/>
  <c r="K42" i="26"/>
  <c r="M278" i="26"/>
  <c r="X278" i="26" s="1"/>
  <c r="M280" i="26"/>
  <c r="X280" i="26" s="1"/>
  <c r="Y280" i="26" s="1"/>
  <c r="K504" i="26"/>
  <c r="M504" i="26" s="1"/>
  <c r="X504" i="26" s="1"/>
  <c r="Y504" i="26" s="1"/>
  <c r="K505" i="26"/>
  <c r="M505" i="26" s="1"/>
  <c r="X505" i="26" s="1"/>
  <c r="Y505" i="26" s="1"/>
  <c r="K507" i="26"/>
  <c r="M507" i="26" s="1"/>
  <c r="X507" i="26" s="1"/>
  <c r="Y507" i="26" s="1"/>
  <c r="K25" i="26"/>
  <c r="M25" i="26" s="1"/>
  <c r="X25" i="26" s="1"/>
  <c r="Y25" i="26" s="1"/>
  <c r="K39" i="26"/>
  <c r="AA39" i="26" s="1"/>
  <c r="K23" i="26"/>
  <c r="AA23" i="26" s="1"/>
  <c r="K34" i="26"/>
  <c r="AA34" i="26" s="1"/>
  <c r="K43" i="26"/>
  <c r="M43" i="26" s="1"/>
  <c r="X43" i="26" s="1"/>
  <c r="Y43" i="26" s="1"/>
  <c r="K83" i="26"/>
  <c r="M83" i="26" s="1"/>
  <c r="X83" i="26" s="1"/>
  <c r="Y83" i="26" s="1"/>
  <c r="K104" i="26"/>
  <c r="K105" i="26" s="1"/>
  <c r="M289" i="26"/>
  <c r="X289" i="26" s="1"/>
  <c r="Y289" i="26" s="1"/>
  <c r="M281" i="26"/>
  <c r="X281" i="26" s="1"/>
  <c r="Y281" i="26" s="1"/>
  <c r="K290" i="26"/>
  <c r="M290" i="26" s="1"/>
  <c r="X290" i="26" s="1"/>
  <c r="Y290" i="26" s="1"/>
  <c r="K294" i="26"/>
  <c r="Z509" i="26"/>
  <c r="K36" i="26"/>
  <c r="M36" i="26" s="1"/>
  <c r="X36" i="26" s="1"/>
  <c r="Y36" i="26" s="1"/>
  <c r="K38" i="26"/>
  <c r="K26" i="26"/>
  <c r="AA26" i="26" s="1"/>
  <c r="K298" i="26"/>
  <c r="M298" i="26" s="1"/>
  <c r="X298" i="26" s="1"/>
  <c r="Y298" i="26" s="1"/>
  <c r="H46" i="26"/>
  <c r="Z46" i="26"/>
  <c r="K188" i="26"/>
  <c r="X216" i="26"/>
  <c r="Y216" i="26" s="1"/>
  <c r="X195" i="26"/>
  <c r="Y195" i="26" s="1"/>
  <c r="X197" i="26"/>
  <c r="Y197" i="26" s="1"/>
  <c r="X199" i="26"/>
  <c r="Y199" i="26" s="1"/>
  <c r="H49" i="26"/>
  <c r="H519" i="26" s="1"/>
  <c r="M54" i="27"/>
  <c r="AA54" i="27"/>
  <c r="AA59" i="27" s="1"/>
  <c r="K220" i="27"/>
  <c r="M199" i="27"/>
  <c r="AA142" i="27"/>
  <c r="AA143" i="27" s="1"/>
  <c r="M142" i="27"/>
  <c r="X142" i="27" s="1"/>
  <c r="K143" i="27"/>
  <c r="K158" i="27" s="1"/>
  <c r="AA11" i="27"/>
  <c r="AA19" i="27" s="1"/>
  <c r="M11" i="27"/>
  <c r="M152" i="27"/>
  <c r="AA145" i="27"/>
  <c r="AA150" i="27" s="1"/>
  <c r="M145" i="27"/>
  <c r="M83" i="27"/>
  <c r="AA61" i="27"/>
  <c r="M61" i="27"/>
  <c r="M161" i="27"/>
  <c r="AA161" i="27"/>
  <c r="AA166" i="27" s="1"/>
  <c r="AA123" i="27"/>
  <c r="AA130" i="27" s="1"/>
  <c r="M123" i="27"/>
  <c r="M130" i="27" s="1"/>
  <c r="M69" i="27"/>
  <c r="M187" i="27"/>
  <c r="AA168" i="27"/>
  <c r="AA184" i="27" s="1"/>
  <c r="M168" i="27"/>
  <c r="AA132" i="27"/>
  <c r="AA138" i="27" s="1"/>
  <c r="M132" i="27"/>
  <c r="M95" i="27"/>
  <c r="AA95" i="27"/>
  <c r="AA110" i="27" s="1"/>
  <c r="AA114" i="27"/>
  <c r="AA120" i="27" s="1"/>
  <c r="M114" i="27"/>
  <c r="X446" i="26"/>
  <c r="Y446" i="26" s="1"/>
  <c r="X326" i="26"/>
  <c r="Y326" i="26" s="1"/>
  <c r="X169" i="26"/>
  <c r="Y169" i="26" s="1"/>
  <c r="X418" i="26"/>
  <c r="Y418" i="26" s="1"/>
  <c r="Q509" i="26"/>
  <c r="Z49" i="26"/>
  <c r="X440" i="26"/>
  <c r="Y440" i="26" s="1"/>
  <c r="X179" i="26"/>
  <c r="Y179" i="26" s="1"/>
  <c r="X168" i="26"/>
  <c r="Y168" i="26" s="1"/>
  <c r="X146" i="26"/>
  <c r="Y146" i="26" s="1"/>
  <c r="X383" i="26"/>
  <c r="Y383" i="26" s="1"/>
  <c r="X416" i="26"/>
  <c r="Y416" i="26" s="1"/>
  <c r="X424" i="26"/>
  <c r="Y424" i="26" s="1"/>
  <c r="X450" i="26"/>
  <c r="Y450" i="26" s="1"/>
  <c r="AA84" i="26"/>
  <c r="X171" i="26"/>
  <c r="Y171" i="26" s="1"/>
  <c r="X173" i="26"/>
  <c r="Y173" i="26" s="1"/>
  <c r="X175" i="26"/>
  <c r="Y175" i="26" s="1"/>
  <c r="X209" i="26"/>
  <c r="Y209" i="26" s="1"/>
  <c r="M379" i="26"/>
  <c r="X379" i="26" s="1"/>
  <c r="Y379" i="26" s="1"/>
  <c r="M151" i="26"/>
  <c r="X151" i="26" s="1"/>
  <c r="Y151" i="26" s="1"/>
  <c r="M133" i="26"/>
  <c r="X133" i="26" s="1"/>
  <c r="Y133" i="26" s="1"/>
  <c r="X202" i="26"/>
  <c r="Y202" i="26" s="1"/>
  <c r="X204" i="26"/>
  <c r="Y204" i="26" s="1"/>
  <c r="X402" i="26"/>
  <c r="Y402" i="26" s="1"/>
  <c r="X212" i="26"/>
  <c r="Y212" i="26" s="1"/>
  <c r="Z356" i="26"/>
  <c r="M128" i="26"/>
  <c r="X128" i="26" s="1"/>
  <c r="Y128" i="26" s="1"/>
  <c r="AA143" i="26"/>
  <c r="X426" i="26"/>
  <c r="Y426" i="26" s="1"/>
  <c r="X445" i="26"/>
  <c r="Y445" i="26" s="1"/>
  <c r="M172" i="26"/>
  <c r="X172" i="26" s="1"/>
  <c r="Y172" i="26" s="1"/>
  <c r="AA172" i="26"/>
  <c r="M182" i="26"/>
  <c r="X182" i="26" s="1"/>
  <c r="Y182" i="26" s="1"/>
  <c r="M255" i="26"/>
  <c r="X255" i="26" s="1"/>
  <c r="Y255" i="26" s="1"/>
  <c r="M181" i="26"/>
  <c r="X181" i="26" s="1"/>
  <c r="Y181" i="26" s="1"/>
  <c r="AA181" i="26"/>
  <c r="M183" i="26"/>
  <c r="X183" i="26" s="1"/>
  <c r="Y183" i="26" s="1"/>
  <c r="M211" i="26"/>
  <c r="X211" i="26" s="1"/>
  <c r="Y211" i="26" s="1"/>
  <c r="X15" i="26"/>
  <c r="X46" i="26" s="1"/>
  <c r="M136" i="26"/>
  <c r="X136" i="26" s="1"/>
  <c r="Y136" i="26" s="1"/>
  <c r="AA139" i="26"/>
  <c r="M68" i="26"/>
  <c r="X68" i="26" s="1"/>
  <c r="Y68" i="26" s="1"/>
  <c r="AA120" i="26"/>
  <c r="AA142" i="26"/>
  <c r="K15" i="26"/>
  <c r="K46" i="26" s="1"/>
  <c r="M123" i="26"/>
  <c r="X123" i="26" s="1"/>
  <c r="Y123" i="26" s="1"/>
  <c r="M170" i="26"/>
  <c r="X170" i="26" s="1"/>
  <c r="Y170" i="26" s="1"/>
  <c r="AA170" i="26"/>
  <c r="M194" i="26"/>
  <c r="X194" i="26" s="1"/>
  <c r="Y194" i="26" s="1"/>
  <c r="AA194" i="26"/>
  <c r="M444" i="26"/>
  <c r="X444" i="26" s="1"/>
  <c r="Y444" i="26" s="1"/>
  <c r="AA444" i="26"/>
  <c r="M185" i="26"/>
  <c r="X185" i="26" s="1"/>
  <c r="Y185" i="26" s="1"/>
  <c r="M203" i="26"/>
  <c r="X203" i="26" s="1"/>
  <c r="Y203" i="26" s="1"/>
  <c r="AA203" i="26"/>
  <c r="M287" i="26"/>
  <c r="X287" i="26" s="1"/>
  <c r="Y287" i="26" s="1"/>
  <c r="M284" i="26"/>
  <c r="X284" i="26" s="1"/>
  <c r="Y284" i="26" s="1"/>
  <c r="Y79" i="26"/>
  <c r="M198" i="26"/>
  <c r="X198" i="26" s="1"/>
  <c r="Y198" i="26" s="1"/>
  <c r="AA198" i="26"/>
  <c r="M213" i="26"/>
  <c r="X213" i="26" s="1"/>
  <c r="Y213" i="26" s="1"/>
  <c r="Y65" i="26"/>
  <c r="M166" i="26"/>
  <c r="X166" i="26" s="1"/>
  <c r="Y166" i="26" s="1"/>
  <c r="M208" i="26"/>
  <c r="X208" i="26" s="1"/>
  <c r="Y208" i="26" s="1"/>
  <c r="AA208" i="26"/>
  <c r="M286" i="26"/>
  <c r="X286" i="26" s="1"/>
  <c r="Y286" i="26" s="1"/>
  <c r="AA286" i="26"/>
  <c r="M288" i="26"/>
  <c r="X288" i="26" s="1"/>
  <c r="Y288" i="26" s="1"/>
  <c r="AA288" i="26"/>
  <c r="M285" i="26"/>
  <c r="X285" i="26" s="1"/>
  <c r="Y285" i="26" s="1"/>
  <c r="AA285" i="26"/>
  <c r="Y265" i="26"/>
  <c r="AA176" i="26"/>
  <c r="AA196" i="26"/>
  <c r="AA280" i="26"/>
  <c r="AA366" i="26"/>
  <c r="X167" i="26"/>
  <c r="Y167" i="26" s="1"/>
  <c r="M366" i="26"/>
  <c r="X366" i="26" s="1"/>
  <c r="Y366" i="26" s="1"/>
  <c r="M404" i="26"/>
  <c r="X404" i="26" s="1"/>
  <c r="Y404" i="26" s="1"/>
  <c r="H509" i="26"/>
  <c r="Y244" i="26"/>
  <c r="AA416" i="26"/>
  <c r="H356" i="26"/>
  <c r="AA19" i="26"/>
  <c r="M19" i="26"/>
  <c r="X19" i="26" s="1"/>
  <c r="Y19" i="26" s="1"/>
  <c r="AA33" i="26"/>
  <c r="M33" i="26"/>
  <c r="X33" i="26" s="1"/>
  <c r="Y33" i="26" s="1"/>
  <c r="M40" i="26"/>
  <c r="X40" i="26" s="1"/>
  <c r="Y40" i="26" s="1"/>
  <c r="AA15" i="26"/>
  <c r="AA46" i="26" s="1"/>
  <c r="M27" i="26"/>
  <c r="X27" i="26" s="1"/>
  <c r="Y27" i="26" s="1"/>
  <c r="AA28" i="26"/>
  <c r="M28" i="26"/>
  <c r="X28" i="26" s="1"/>
  <c r="Y28" i="26" s="1"/>
  <c r="AA31" i="26"/>
  <c r="Y31" i="26"/>
  <c r="M54" i="26"/>
  <c r="X54" i="26" s="1"/>
  <c r="Y54" i="26" s="1"/>
  <c r="M58" i="26"/>
  <c r="X58" i="26" s="1"/>
  <c r="Y58" i="26" s="1"/>
  <c r="K62" i="26"/>
  <c r="M67" i="26"/>
  <c r="X67" i="26" s="1"/>
  <c r="Y67" i="26" s="1"/>
  <c r="AA64" i="26"/>
  <c r="M64" i="26"/>
  <c r="X64" i="26" s="1"/>
  <c r="Y64" i="26" s="1"/>
  <c r="M86" i="26"/>
  <c r="X86" i="26" s="1"/>
  <c r="Y86" i="26" s="1"/>
  <c r="AA86" i="26"/>
  <c r="M91" i="26"/>
  <c r="X91" i="26" s="1"/>
  <c r="Y91" i="26" s="1"/>
  <c r="AA21" i="26"/>
  <c r="M21" i="26"/>
  <c r="X21" i="26" s="1"/>
  <c r="Y21" i="26" s="1"/>
  <c r="M84" i="26"/>
  <c r="X84" i="26" s="1"/>
  <c r="Y84" i="26" s="1"/>
  <c r="AA94" i="26"/>
  <c r="AA98" i="26" s="1"/>
  <c r="M94" i="26"/>
  <c r="X94" i="26" s="1"/>
  <c r="Y94" i="26" s="1"/>
  <c r="AA35" i="26"/>
  <c r="M35" i="26"/>
  <c r="X35" i="26" s="1"/>
  <c r="Y35" i="26" s="1"/>
  <c r="AA37" i="26"/>
  <c r="M37" i="26"/>
  <c r="X37" i="26" s="1"/>
  <c r="Y37" i="26" s="1"/>
  <c r="AA69" i="26"/>
  <c r="M69" i="26"/>
  <c r="X69" i="26" s="1"/>
  <c r="Y69" i="26" s="1"/>
  <c r="M90" i="26"/>
  <c r="X90" i="26" s="1"/>
  <c r="Y90" i="26" s="1"/>
  <c r="M95" i="26"/>
  <c r="X95" i="26" s="1"/>
  <c r="Y95" i="26" s="1"/>
  <c r="M121" i="26"/>
  <c r="X121" i="26" s="1"/>
  <c r="Y121" i="26" s="1"/>
  <c r="M124" i="26"/>
  <c r="X124" i="26" s="1"/>
  <c r="Y124" i="26" s="1"/>
  <c r="AA124" i="26"/>
  <c r="M145" i="26"/>
  <c r="X145" i="26" s="1"/>
  <c r="Y145" i="26" s="1"/>
  <c r="AA145" i="26"/>
  <c r="AA146" i="26"/>
  <c r="M135" i="26"/>
  <c r="X135" i="26" s="1"/>
  <c r="Y135" i="26" s="1"/>
  <c r="AA135" i="26"/>
  <c r="Y140" i="26"/>
  <c r="M141" i="26"/>
  <c r="X141" i="26" s="1"/>
  <c r="Y141" i="26" s="1"/>
  <c r="AA141" i="26"/>
  <c r="AA171" i="26"/>
  <c r="AA178" i="26"/>
  <c r="M178" i="26"/>
  <c r="X178" i="26" s="1"/>
  <c r="Y178" i="26" s="1"/>
  <c r="AA180" i="26"/>
  <c r="AA193" i="26"/>
  <c r="X196" i="26"/>
  <c r="Y196" i="26" s="1"/>
  <c r="AA197" i="26"/>
  <c r="X201" i="26"/>
  <c r="Y201" i="26" s="1"/>
  <c r="AA202" i="26"/>
  <c r="X206" i="26"/>
  <c r="Y206" i="26" s="1"/>
  <c r="AA212" i="26"/>
  <c r="AA217" i="26"/>
  <c r="M223" i="26"/>
  <c r="X223" i="26" s="1"/>
  <c r="Y223" i="26" s="1"/>
  <c r="AA223" i="26"/>
  <c r="AA218" i="26"/>
  <c r="M222" i="26"/>
  <c r="X222" i="26" s="1"/>
  <c r="Y222" i="26" s="1"/>
  <c r="AA222" i="26"/>
  <c r="M225" i="26"/>
  <c r="X225" i="26" s="1"/>
  <c r="Y225" i="26" s="1"/>
  <c r="AA225" i="26"/>
  <c r="M190" i="26"/>
  <c r="X190" i="26" s="1"/>
  <c r="Y190" i="26" s="1"/>
  <c r="AA190" i="26"/>
  <c r="M191" i="26"/>
  <c r="X191" i="26" s="1"/>
  <c r="Y191" i="26" s="1"/>
  <c r="M122" i="26"/>
  <c r="X122" i="26" s="1"/>
  <c r="Y122" i="26" s="1"/>
  <c r="M149" i="26"/>
  <c r="X149" i="26" s="1"/>
  <c r="Y149" i="26" s="1"/>
  <c r="M137" i="26"/>
  <c r="X137" i="26" s="1"/>
  <c r="Y137" i="26" s="1"/>
  <c r="M152" i="26"/>
  <c r="X152" i="26" s="1"/>
  <c r="Y152" i="26" s="1"/>
  <c r="M153" i="26"/>
  <c r="X153" i="26" s="1"/>
  <c r="Y153" i="26" s="1"/>
  <c r="M154" i="26"/>
  <c r="X154" i="26" s="1"/>
  <c r="Y154" i="26" s="1"/>
  <c r="AA169" i="26"/>
  <c r="AA173" i="26"/>
  <c r="X176" i="26"/>
  <c r="Y176" i="26" s="1"/>
  <c r="AA166" i="26"/>
  <c r="AA195" i="26"/>
  <c r="AA199" i="26"/>
  <c r="AA204" i="26"/>
  <c r="AA209" i="26"/>
  <c r="K215" i="26"/>
  <c r="M218" i="26"/>
  <c r="X218" i="26" s="1"/>
  <c r="Y218" i="26" s="1"/>
  <c r="M221" i="26"/>
  <c r="X221" i="26" s="1"/>
  <c r="Y221" i="26" s="1"/>
  <c r="AA221" i="26"/>
  <c r="AA167" i="26"/>
  <c r="M214" i="26"/>
  <c r="X214" i="26" s="1"/>
  <c r="Y214" i="26" s="1"/>
  <c r="AA216" i="26"/>
  <c r="M220" i="26"/>
  <c r="X220" i="26" s="1"/>
  <c r="Y220" i="26" s="1"/>
  <c r="AA220" i="26"/>
  <c r="M224" i="26"/>
  <c r="X224" i="26" s="1"/>
  <c r="Y224" i="26" s="1"/>
  <c r="AA224" i="26"/>
  <c r="M226" i="26"/>
  <c r="X226" i="26" s="1"/>
  <c r="Y226" i="26" s="1"/>
  <c r="AA226" i="26"/>
  <c r="M189" i="26"/>
  <c r="X189" i="26" s="1"/>
  <c r="Y189" i="26" s="1"/>
  <c r="AA189" i="26"/>
  <c r="AA258" i="26"/>
  <c r="X258" i="26"/>
  <c r="Y258" i="26" s="1"/>
  <c r="M261" i="26"/>
  <c r="X261" i="26" s="1"/>
  <c r="Y261" i="26" s="1"/>
  <c r="M234" i="26"/>
  <c r="X234" i="26" s="1"/>
  <c r="Y234" i="26" s="1"/>
  <c r="M235" i="26"/>
  <c r="X235" i="26" s="1"/>
  <c r="Y235" i="26" s="1"/>
  <c r="Y241" i="26"/>
  <c r="M399" i="26"/>
  <c r="X399" i="26" s="1"/>
  <c r="Y399" i="26" s="1"/>
  <c r="Y248" i="26"/>
  <c r="M249" i="26"/>
  <c r="X249" i="26" s="1"/>
  <c r="Y249" i="26" s="1"/>
  <c r="M253" i="26"/>
  <c r="X253" i="26" s="1"/>
  <c r="Y253" i="26" s="1"/>
  <c r="M254" i="26"/>
  <c r="X254" i="26" s="1"/>
  <c r="Y254" i="26" s="1"/>
  <c r="AA72" i="26"/>
  <c r="M266" i="26"/>
  <c r="X266" i="26" s="1"/>
  <c r="Y266" i="26" s="1"/>
  <c r="M267" i="26"/>
  <c r="X267" i="26" s="1"/>
  <c r="Y267" i="26" s="1"/>
  <c r="M268" i="26"/>
  <c r="X268" i="26" s="1"/>
  <c r="Y268" i="26" s="1"/>
  <c r="M269" i="26"/>
  <c r="X269" i="26" s="1"/>
  <c r="Y269" i="26" s="1"/>
  <c r="AA270" i="26"/>
  <c r="M270" i="26"/>
  <c r="X270" i="26" s="1"/>
  <c r="Y270" i="26" s="1"/>
  <c r="M271" i="26"/>
  <c r="X271" i="26" s="1"/>
  <c r="Y271" i="26" s="1"/>
  <c r="AA287" i="26"/>
  <c r="AA279" i="26"/>
  <c r="AA284" i="26"/>
  <c r="M307" i="26"/>
  <c r="X307" i="26" s="1"/>
  <c r="Y307" i="26" s="1"/>
  <c r="M319" i="26"/>
  <c r="X319" i="26" s="1"/>
  <c r="Y319" i="26" s="1"/>
  <c r="AA234" i="26"/>
  <c r="AA235" i="26"/>
  <c r="AA253" i="26"/>
  <c r="M295" i="26"/>
  <c r="X295" i="26" s="1"/>
  <c r="Y295" i="26" s="1"/>
  <c r="AA297" i="26"/>
  <c r="M297" i="26"/>
  <c r="X297" i="26" s="1"/>
  <c r="Y297" i="26" s="1"/>
  <c r="M310" i="26"/>
  <c r="X310" i="26" s="1"/>
  <c r="Y310" i="26" s="1"/>
  <c r="AA343" i="26"/>
  <c r="M343" i="26"/>
  <c r="X343" i="26" s="1"/>
  <c r="Y343" i="26" s="1"/>
  <c r="M70" i="26"/>
  <c r="X70" i="26" s="1"/>
  <c r="Y70" i="26" s="1"/>
  <c r="AA71" i="26"/>
  <c r="M71" i="26"/>
  <c r="X71" i="26" s="1"/>
  <c r="Y71" i="26" s="1"/>
  <c r="AA74" i="26"/>
  <c r="M74" i="26"/>
  <c r="X74" i="26" s="1"/>
  <c r="Y74" i="26" s="1"/>
  <c r="AA78" i="26"/>
  <c r="M78" i="26"/>
  <c r="X78" i="26" s="1"/>
  <c r="Y78" i="26" s="1"/>
  <c r="AA289" i="26"/>
  <c r="M314" i="26"/>
  <c r="X314" i="26" s="1"/>
  <c r="Y314" i="26" s="1"/>
  <c r="M327" i="26"/>
  <c r="X327" i="26" s="1"/>
  <c r="Y327" i="26" s="1"/>
  <c r="AA341" i="26"/>
  <c r="M341" i="26"/>
  <c r="X341" i="26" s="1"/>
  <c r="Y341" i="26" s="1"/>
  <c r="M347" i="26"/>
  <c r="X347" i="26" s="1"/>
  <c r="Y347" i="26" s="1"/>
  <c r="M335" i="26"/>
  <c r="X335" i="26" s="1"/>
  <c r="Y335" i="26" s="1"/>
  <c r="M338" i="26"/>
  <c r="X338" i="26" s="1"/>
  <c r="Y338" i="26" s="1"/>
  <c r="M304" i="26"/>
  <c r="X304" i="26" s="1"/>
  <c r="Y304" i="26" s="1"/>
  <c r="M305" i="26"/>
  <c r="X305" i="26" s="1"/>
  <c r="Y305" i="26" s="1"/>
  <c r="M306" i="26"/>
  <c r="X306" i="26" s="1"/>
  <c r="Y306" i="26" s="1"/>
  <c r="M311" i="26"/>
  <c r="X311" i="26" s="1"/>
  <c r="Y311" i="26" s="1"/>
  <c r="M312" i="26"/>
  <c r="X312" i="26" s="1"/>
  <c r="Y312" i="26" s="1"/>
  <c r="M313" i="26"/>
  <c r="X313" i="26" s="1"/>
  <c r="Y313" i="26" s="1"/>
  <c r="M317" i="26"/>
  <c r="X317" i="26" s="1"/>
  <c r="Y317" i="26" s="1"/>
  <c r="M318" i="26"/>
  <c r="X318" i="26" s="1"/>
  <c r="Y318" i="26" s="1"/>
  <c r="M330" i="26"/>
  <c r="M331" i="26"/>
  <c r="X331" i="26" s="1"/>
  <c r="Y331" i="26" s="1"/>
  <c r="Y329" i="26"/>
  <c r="M332" i="26"/>
  <c r="X332" i="26" s="1"/>
  <c r="Y332" i="26" s="1"/>
  <c r="M333" i="26"/>
  <c r="X333" i="26" s="1"/>
  <c r="Y333" i="26" s="1"/>
  <c r="Y334" i="26"/>
  <c r="M337" i="26"/>
  <c r="X337" i="26" s="1"/>
  <c r="Y337" i="26" s="1"/>
  <c r="M348" i="26"/>
  <c r="X348" i="26" s="1"/>
  <c r="Y348" i="26" s="1"/>
  <c r="M349" i="26"/>
  <c r="X349" i="26" s="1"/>
  <c r="Y349" i="26" s="1"/>
  <c r="M353" i="26"/>
  <c r="X353" i="26" s="1"/>
  <c r="Y353" i="26" s="1"/>
  <c r="AA354" i="26"/>
  <c r="K242" i="26"/>
  <c r="AA245" i="26" s="1"/>
  <c r="M386" i="26"/>
  <c r="X386" i="26" s="1"/>
  <c r="Y386" i="26" s="1"/>
  <c r="M389" i="26"/>
  <c r="X389" i="26" s="1"/>
  <c r="Y389" i="26" s="1"/>
  <c r="M393" i="26"/>
  <c r="X393" i="26" s="1"/>
  <c r="Y393" i="26" s="1"/>
  <c r="M398" i="26"/>
  <c r="X398" i="26" s="1"/>
  <c r="Y398" i="26" s="1"/>
  <c r="AA330" i="26"/>
  <c r="AA332" i="26"/>
  <c r="AA403" i="26"/>
  <c r="M315" i="26"/>
  <c r="X315" i="26" s="1"/>
  <c r="Y315" i="26" s="1"/>
  <c r="M328" i="26"/>
  <c r="X328" i="26" s="1"/>
  <c r="Y328" i="26" s="1"/>
  <c r="M323" i="26"/>
  <c r="X323" i="26" s="1"/>
  <c r="Y323" i="26" s="1"/>
  <c r="M325" i="26"/>
  <c r="X325" i="26" s="1"/>
  <c r="Y325" i="26" s="1"/>
  <c r="M340" i="26"/>
  <c r="X340" i="26" s="1"/>
  <c r="Y340" i="26" s="1"/>
  <c r="M342" i="26"/>
  <c r="X342" i="26" s="1"/>
  <c r="Y342" i="26" s="1"/>
  <c r="M354" i="26"/>
  <c r="X354" i="26" s="1"/>
  <c r="Y354" i="26" s="1"/>
  <c r="AA361" i="26"/>
  <c r="M361" i="26"/>
  <c r="X361" i="26" s="1"/>
  <c r="Y361" i="26" s="1"/>
  <c r="AA374" i="26"/>
  <c r="M376" i="26"/>
  <c r="X376" i="26" s="1"/>
  <c r="Y376" i="26" s="1"/>
  <c r="X401" i="26"/>
  <c r="Y401" i="26" s="1"/>
  <c r="M403" i="26"/>
  <c r="X403" i="26" s="1"/>
  <c r="Y403" i="26" s="1"/>
  <c r="M367" i="26"/>
  <c r="X367" i="26" s="1"/>
  <c r="Y367" i="26" s="1"/>
  <c r="AA367" i="26"/>
  <c r="AA375" i="26"/>
  <c r="M378" i="26"/>
  <c r="X378" i="26" s="1"/>
  <c r="Y378" i="26" s="1"/>
  <c r="M411" i="26"/>
  <c r="X411" i="26" s="1"/>
  <c r="Y411" i="26" s="1"/>
  <c r="M414" i="26"/>
  <c r="X414" i="26" s="1"/>
  <c r="Y414" i="26" s="1"/>
  <c r="M430" i="26"/>
  <c r="X430" i="26" s="1"/>
  <c r="Y430" i="26" s="1"/>
  <c r="AA430" i="26"/>
  <c r="M435" i="26"/>
  <c r="X435" i="26" s="1"/>
  <c r="Y435" i="26" s="1"/>
  <c r="M408" i="26"/>
  <c r="X408" i="26" s="1"/>
  <c r="Y408" i="26" s="1"/>
  <c r="AA250" i="26"/>
  <c r="M250" i="26"/>
  <c r="X250" i="26" s="1"/>
  <c r="Y250" i="26" s="1"/>
  <c r="M409" i="26"/>
  <c r="X409" i="26" s="1"/>
  <c r="Y409" i="26" s="1"/>
  <c r="M410" i="26"/>
  <c r="X410" i="26" s="1"/>
  <c r="Y410" i="26" s="1"/>
  <c r="M412" i="26"/>
  <c r="X412" i="26" s="1"/>
  <c r="Y412" i="26" s="1"/>
  <c r="M415" i="26"/>
  <c r="X415" i="26" s="1"/>
  <c r="Y415" i="26" s="1"/>
  <c r="X419" i="26"/>
  <c r="Y419" i="26" s="1"/>
  <c r="M421" i="26"/>
  <c r="X421" i="26" s="1"/>
  <c r="Y421" i="26" s="1"/>
  <c r="AA424" i="26"/>
  <c r="M427" i="26"/>
  <c r="X427" i="26" s="1"/>
  <c r="Y427" i="26" s="1"/>
  <c r="M425" i="26"/>
  <c r="X425" i="26" s="1"/>
  <c r="Y425" i="26" s="1"/>
  <c r="AA434" i="26"/>
  <c r="M434" i="26"/>
  <c r="X434" i="26" s="1"/>
  <c r="Y434" i="26" s="1"/>
  <c r="M437" i="26"/>
  <c r="X437" i="26" s="1"/>
  <c r="Y437" i="26" s="1"/>
  <c r="M417" i="26"/>
  <c r="X417" i="26" s="1"/>
  <c r="Y417" i="26" s="1"/>
  <c r="AA417" i="26"/>
  <c r="M423" i="26"/>
  <c r="X423" i="26" s="1"/>
  <c r="Y423" i="26" s="1"/>
  <c r="M432" i="26"/>
  <c r="X432" i="26" s="1"/>
  <c r="Y432" i="26" s="1"/>
  <c r="AA432" i="26"/>
  <c r="M438" i="26"/>
  <c r="X438" i="26" s="1"/>
  <c r="Y438" i="26" s="1"/>
  <c r="M443" i="26"/>
  <c r="X443" i="26" s="1"/>
  <c r="Y443" i="26" s="1"/>
  <c r="AA446" i="26"/>
  <c r="M451" i="26"/>
  <c r="X451" i="26" s="1"/>
  <c r="Y451" i="26" s="1"/>
  <c r="M496" i="26"/>
  <c r="X496" i="26" s="1"/>
  <c r="Y496" i="26" s="1"/>
  <c r="AA496" i="26"/>
  <c r="AA499" i="26"/>
  <c r="M499" i="26"/>
  <c r="X499" i="26" s="1"/>
  <c r="Y499" i="26" s="1"/>
  <c r="M506" i="26"/>
  <c r="X506" i="26" s="1"/>
  <c r="Y506" i="26" s="1"/>
  <c r="AA506" i="26"/>
  <c r="AA442" i="26"/>
  <c r="M442" i="26"/>
  <c r="X442" i="26" s="1"/>
  <c r="Y442" i="26" s="1"/>
  <c r="AA449" i="26"/>
  <c r="M449" i="26"/>
  <c r="X449" i="26" s="1"/>
  <c r="Y449" i="26" s="1"/>
  <c r="M498" i="26"/>
  <c r="X498" i="26" s="1"/>
  <c r="Y498" i="26" s="1"/>
  <c r="I472" i="25"/>
  <c r="K472" i="25" s="1"/>
  <c r="I471" i="25"/>
  <c r="K471" i="25" s="1"/>
  <c r="I470" i="25"/>
  <c r="K470" i="25" s="1"/>
  <c r="W469" i="25"/>
  <c r="W473" i="25" s="1"/>
  <c r="I469" i="25"/>
  <c r="K469" i="25" s="1"/>
  <c r="I468" i="25"/>
  <c r="K468" i="25" s="1"/>
  <c r="I466" i="25"/>
  <c r="K466" i="25" s="1"/>
  <c r="I465" i="25"/>
  <c r="K465" i="25" s="1"/>
  <c r="I464" i="25"/>
  <c r="Z462" i="25"/>
  <c r="Z474" i="25" s="1"/>
  <c r="I461" i="25"/>
  <c r="I460" i="25"/>
  <c r="I459" i="25"/>
  <c r="I458" i="25"/>
  <c r="I457" i="25"/>
  <c r="S456" i="25"/>
  <c r="I456" i="25"/>
  <c r="S455" i="25"/>
  <c r="I455" i="25"/>
  <c r="S454" i="25"/>
  <c r="I454" i="25"/>
  <c r="Q474" i="25"/>
  <c r="Z398" i="25"/>
  <c r="I397" i="25"/>
  <c r="I396" i="25"/>
  <c r="K396" i="25" s="1"/>
  <c r="AA396" i="25" s="1"/>
  <c r="I395" i="25"/>
  <c r="K395" i="25" s="1"/>
  <c r="I394" i="25"/>
  <c r="W393" i="25"/>
  <c r="I393" i="25"/>
  <c r="I392" i="25"/>
  <c r="I391" i="25"/>
  <c r="Z389" i="25"/>
  <c r="S388" i="25"/>
  <c r="I388" i="25"/>
  <c r="S387" i="25"/>
  <c r="I387" i="25"/>
  <c r="Z385" i="25"/>
  <c r="I384" i="25"/>
  <c r="K384" i="25" s="1"/>
  <c r="U383" i="25"/>
  <c r="I383" i="25"/>
  <c r="K383" i="25" s="1"/>
  <c r="O383" i="25" s="1"/>
  <c r="I382" i="25"/>
  <c r="K382" i="25" s="1"/>
  <c r="M382" i="25" s="1"/>
  <c r="I381" i="25"/>
  <c r="K381" i="25" s="1"/>
  <c r="AA381" i="25" s="1"/>
  <c r="I380" i="25"/>
  <c r="K380" i="25" s="1"/>
  <c r="I379" i="25"/>
  <c r="K379" i="25" s="1"/>
  <c r="U378" i="25"/>
  <c r="I378" i="25"/>
  <c r="K378" i="25" s="1"/>
  <c r="U376" i="25"/>
  <c r="I376" i="25"/>
  <c r="K376" i="25" s="1"/>
  <c r="U374" i="25"/>
  <c r="I374" i="25"/>
  <c r="Z372" i="25"/>
  <c r="I371" i="25"/>
  <c r="K371" i="25" s="1"/>
  <c r="U369" i="25"/>
  <c r="U372" i="25" s="1"/>
  <c r="I369" i="25"/>
  <c r="I368" i="25"/>
  <c r="Z363" i="25"/>
  <c r="W362" i="25"/>
  <c r="I362" i="25"/>
  <c r="K362" i="25" s="1"/>
  <c r="I361" i="25"/>
  <c r="I360" i="25"/>
  <c r="I357" i="25"/>
  <c r="K357" i="25" s="1"/>
  <c r="AA357" i="25" s="1"/>
  <c r="I356" i="25"/>
  <c r="Z355" i="25"/>
  <c r="S355" i="25"/>
  <c r="I355" i="25"/>
  <c r="K355" i="25" s="1"/>
  <c r="Z354" i="25"/>
  <c r="S354" i="25"/>
  <c r="I354" i="25"/>
  <c r="K354" i="25" s="1"/>
  <c r="Z353" i="25"/>
  <c r="S353" i="25"/>
  <c r="I353" i="25"/>
  <c r="Z351" i="25"/>
  <c r="U350" i="25"/>
  <c r="I350" i="25"/>
  <c r="K350" i="25" s="1"/>
  <c r="M350" i="25" s="1"/>
  <c r="U349" i="25"/>
  <c r="I349" i="25"/>
  <c r="K349" i="25" s="1"/>
  <c r="M349" i="25" s="1"/>
  <c r="I348" i="25"/>
  <c r="K348" i="25" s="1"/>
  <c r="U347" i="25"/>
  <c r="I347" i="25"/>
  <c r="K347" i="25" s="1"/>
  <c r="I346" i="25"/>
  <c r="K346" i="25" s="1"/>
  <c r="M346" i="25" s="1"/>
  <c r="U345" i="25"/>
  <c r="I345" i="25"/>
  <c r="K345" i="25" s="1"/>
  <c r="I344" i="25"/>
  <c r="K344" i="25" s="1"/>
  <c r="I343" i="25"/>
  <c r="K343" i="25" s="1"/>
  <c r="I342" i="25"/>
  <c r="K342" i="25" s="1"/>
  <c r="U341" i="25"/>
  <c r="I341" i="25"/>
  <c r="K341" i="25" s="1"/>
  <c r="U340" i="25"/>
  <c r="I340" i="25"/>
  <c r="K340" i="25" s="1"/>
  <c r="AA340" i="25" s="1"/>
  <c r="U339" i="25"/>
  <c r="I339" i="25"/>
  <c r="K339" i="25" s="1"/>
  <c r="O339" i="25" s="1"/>
  <c r="U338" i="25"/>
  <c r="I338" i="25"/>
  <c r="Z336" i="25"/>
  <c r="U335" i="25"/>
  <c r="I335" i="25"/>
  <c r="K335" i="25" s="1"/>
  <c r="U334" i="25"/>
  <c r="I334" i="25"/>
  <c r="K334" i="25" s="1"/>
  <c r="M334" i="25" s="1"/>
  <c r="U333" i="25"/>
  <c r="I333" i="25"/>
  <c r="K333" i="25" s="1"/>
  <c r="O333" i="25" s="1"/>
  <c r="I332" i="25"/>
  <c r="I324" i="25"/>
  <c r="I323" i="25"/>
  <c r="K323" i="25" s="1"/>
  <c r="I322" i="25"/>
  <c r="K322" i="25" s="1"/>
  <c r="I321" i="25"/>
  <c r="K321" i="25" s="1"/>
  <c r="I320" i="25"/>
  <c r="I319" i="25"/>
  <c r="S312" i="25"/>
  <c r="I312" i="25"/>
  <c r="K312" i="25" s="1"/>
  <c r="S311" i="25"/>
  <c r="I311" i="25"/>
  <c r="K311" i="25" s="1"/>
  <c r="S310" i="25"/>
  <c r="I310" i="25"/>
  <c r="K310" i="25" s="1"/>
  <c r="S309" i="25"/>
  <c r="I309" i="25"/>
  <c r="I295" i="25"/>
  <c r="K295" i="25" s="1"/>
  <c r="U294" i="25"/>
  <c r="I294" i="25"/>
  <c r="K294" i="25" s="1"/>
  <c r="U293" i="25"/>
  <c r="I293" i="25"/>
  <c r="K293" i="25" s="1"/>
  <c r="I291" i="25"/>
  <c r="K291" i="25" s="1"/>
  <c r="I290" i="25"/>
  <c r="K290" i="25" s="1"/>
  <c r="I289" i="25"/>
  <c r="K289" i="25" s="1"/>
  <c r="U288" i="25"/>
  <c r="I288" i="25"/>
  <c r="K288" i="25" s="1"/>
  <c r="U287" i="25"/>
  <c r="I287" i="25"/>
  <c r="K287" i="25" s="1"/>
  <c r="O287" i="25" s="1"/>
  <c r="U286" i="25"/>
  <c r="I286" i="25"/>
  <c r="K286" i="25" s="1"/>
  <c r="O286" i="25" s="1"/>
  <c r="U285" i="25"/>
  <c r="I285" i="25"/>
  <c r="K285" i="25" s="1"/>
  <c r="U284" i="25"/>
  <c r="I284" i="25"/>
  <c r="U281" i="25"/>
  <c r="I281" i="25"/>
  <c r="K281" i="25" s="1"/>
  <c r="U279" i="25"/>
  <c r="I279" i="25"/>
  <c r="K279" i="25" s="1"/>
  <c r="O279" i="25" s="1"/>
  <c r="U278" i="25"/>
  <c r="I278" i="25"/>
  <c r="K278" i="25" s="1"/>
  <c r="I277" i="25"/>
  <c r="Z272" i="25"/>
  <c r="AA271" i="25"/>
  <c r="AA272" i="25" s="1"/>
  <c r="I271" i="25"/>
  <c r="K271" i="25" s="1"/>
  <c r="W270" i="25"/>
  <c r="W272" i="25" s="1"/>
  <c r="I270" i="25"/>
  <c r="I272" i="25" s="1"/>
  <c r="Z268" i="25"/>
  <c r="S267" i="25"/>
  <c r="I267" i="25"/>
  <c r="S266" i="25"/>
  <c r="I266" i="25"/>
  <c r="S265" i="25"/>
  <c r="I265" i="25"/>
  <c r="Z263" i="25"/>
  <c r="I262" i="25"/>
  <c r="K262" i="25" s="1"/>
  <c r="M262" i="25" s="1"/>
  <c r="I260" i="25"/>
  <c r="K260" i="25" s="1"/>
  <c r="M260" i="25" s="1"/>
  <c r="I261" i="25"/>
  <c r="K261" i="25" s="1"/>
  <c r="M261" i="25" s="1"/>
  <c r="U259" i="25"/>
  <c r="I259" i="25"/>
  <c r="K259" i="25" s="1"/>
  <c r="I258" i="25"/>
  <c r="K258" i="25" s="1"/>
  <c r="U257" i="25"/>
  <c r="I257" i="25"/>
  <c r="K257" i="25" s="1"/>
  <c r="O257" i="25" s="1"/>
  <c r="U256" i="25"/>
  <c r="I256" i="25"/>
  <c r="K256" i="25" s="1"/>
  <c r="U254" i="25"/>
  <c r="I254" i="25"/>
  <c r="Z249" i="25"/>
  <c r="I248" i="25"/>
  <c r="K248" i="25" s="1"/>
  <c r="W247" i="25"/>
  <c r="W249" i="25" s="1"/>
  <c r="I247" i="25"/>
  <c r="K247" i="25" s="1"/>
  <c r="I246" i="25"/>
  <c r="I243" i="25"/>
  <c r="Z241" i="25"/>
  <c r="S240" i="25"/>
  <c r="I240" i="25"/>
  <c r="K240" i="25" s="1"/>
  <c r="S239" i="25"/>
  <c r="I239" i="25"/>
  <c r="Z237" i="25"/>
  <c r="I236" i="25"/>
  <c r="K236" i="25" s="1"/>
  <c r="I235" i="25"/>
  <c r="K235" i="25" s="1"/>
  <c r="I234" i="25"/>
  <c r="K234" i="25" s="1"/>
  <c r="I233" i="25"/>
  <c r="K233" i="25" s="1"/>
  <c r="I231" i="25"/>
  <c r="K231" i="25" s="1"/>
  <c r="I232" i="25"/>
  <c r="K232" i="25" s="1"/>
  <c r="O232" i="25" s="1"/>
  <c r="U230" i="25"/>
  <c r="U237" i="25" s="1"/>
  <c r="I230" i="25"/>
  <c r="Z228" i="25"/>
  <c r="W228" i="25"/>
  <c r="S228" i="25"/>
  <c r="Q228" i="25"/>
  <c r="H228" i="25"/>
  <c r="U227" i="25"/>
  <c r="U228" i="25" s="1"/>
  <c r="I227" i="25"/>
  <c r="I228" i="25" s="1"/>
  <c r="Z222" i="25"/>
  <c r="I221" i="25"/>
  <c r="K221" i="25" s="1"/>
  <c r="I220" i="25"/>
  <c r="K220" i="25" s="1"/>
  <c r="AA220" i="25" s="1"/>
  <c r="I219" i="25"/>
  <c r="I218" i="25"/>
  <c r="K218" i="25" s="1"/>
  <c r="I217" i="25"/>
  <c r="K217" i="25" s="1"/>
  <c r="W216" i="25"/>
  <c r="I216" i="25"/>
  <c r="I215" i="25"/>
  <c r="K215" i="25" s="1"/>
  <c r="I214" i="25"/>
  <c r="Z212" i="25"/>
  <c r="S211" i="25"/>
  <c r="I211" i="25"/>
  <c r="K211" i="25" s="1"/>
  <c r="S210" i="25"/>
  <c r="I210" i="25"/>
  <c r="K210" i="25" s="1"/>
  <c r="S209" i="25"/>
  <c r="I209" i="25"/>
  <c r="Z207" i="25"/>
  <c r="I206" i="25"/>
  <c r="K206" i="25" s="1"/>
  <c r="U205" i="25"/>
  <c r="I205" i="25"/>
  <c r="K205" i="25" s="1"/>
  <c r="AA205" i="25" s="1"/>
  <c r="U204" i="25"/>
  <c r="I204" i="25"/>
  <c r="K204" i="25" s="1"/>
  <c r="I203" i="25"/>
  <c r="K203" i="25" s="1"/>
  <c r="U201" i="25"/>
  <c r="I201" i="25"/>
  <c r="U200" i="25"/>
  <c r="I200" i="25"/>
  <c r="K200" i="25" s="1"/>
  <c r="M200" i="25" s="1"/>
  <c r="I199" i="25"/>
  <c r="K199" i="25" s="1"/>
  <c r="M199" i="25" s="1"/>
  <c r="I198" i="25"/>
  <c r="K198" i="25" s="1"/>
  <c r="I195" i="25"/>
  <c r="K195" i="25" s="1"/>
  <c r="I197" i="25"/>
  <c r="K197" i="25" s="1"/>
  <c r="U194" i="25"/>
  <c r="I194" i="25"/>
  <c r="K194" i="25" s="1"/>
  <c r="O194" i="25" s="1"/>
  <c r="U193" i="25"/>
  <c r="I193" i="25"/>
  <c r="K193" i="25" s="1"/>
  <c r="O193" i="25" s="1"/>
  <c r="U192" i="25"/>
  <c r="I192" i="25"/>
  <c r="K192" i="25" s="1"/>
  <c r="U191" i="25"/>
  <c r="I191" i="25"/>
  <c r="U187" i="25"/>
  <c r="I187" i="25"/>
  <c r="K187" i="25" s="1"/>
  <c r="O187" i="25" s="1"/>
  <c r="U186" i="25"/>
  <c r="I186" i="25"/>
  <c r="K186" i="25" s="1"/>
  <c r="O186" i="25" s="1"/>
  <c r="I185" i="25"/>
  <c r="I326" i="25"/>
  <c r="W325" i="25"/>
  <c r="I325" i="25"/>
  <c r="K325" i="25" s="1"/>
  <c r="AA325" i="25" s="1"/>
  <c r="S316" i="25"/>
  <c r="I316" i="25"/>
  <c r="S315" i="25"/>
  <c r="I315" i="25"/>
  <c r="S314" i="25"/>
  <c r="S313" i="25"/>
  <c r="I313" i="25"/>
  <c r="K313" i="25" s="1"/>
  <c r="I306" i="25"/>
  <c r="K306" i="25" s="1"/>
  <c r="I305" i="25"/>
  <c r="K305" i="25" s="1"/>
  <c r="M305" i="25" s="1"/>
  <c r="U304" i="25"/>
  <c r="I304" i="25"/>
  <c r="K304" i="25" s="1"/>
  <c r="U303" i="25"/>
  <c r="I303" i="25"/>
  <c r="K303" i="25" s="1"/>
  <c r="O303" i="25" s="1"/>
  <c r="U302" i="25"/>
  <c r="I302" i="25"/>
  <c r="K302" i="25" s="1"/>
  <c r="O302" i="25" s="1"/>
  <c r="U301" i="25"/>
  <c r="I301" i="25"/>
  <c r="K301" i="25" s="1"/>
  <c r="O301" i="25" s="1"/>
  <c r="I300" i="25"/>
  <c r="K300" i="25" s="1"/>
  <c r="I299" i="25"/>
  <c r="K299" i="25" s="1"/>
  <c r="U298" i="25"/>
  <c r="I298" i="25"/>
  <c r="U296" i="25"/>
  <c r="I296" i="25"/>
  <c r="K296" i="25" s="1"/>
  <c r="AA296" i="25" s="1"/>
  <c r="Z180" i="25"/>
  <c r="I179" i="25"/>
  <c r="I178" i="25"/>
  <c r="K178" i="25" s="1"/>
  <c r="I176" i="25"/>
  <c r="K176" i="25" s="1"/>
  <c r="I175" i="25"/>
  <c r="K175" i="25" s="1"/>
  <c r="I174" i="25"/>
  <c r="K174" i="25" s="1"/>
  <c r="I173" i="25"/>
  <c r="I172" i="25"/>
  <c r="Z170" i="25"/>
  <c r="I169" i="25"/>
  <c r="K169" i="25" s="1"/>
  <c r="S168" i="25"/>
  <c r="I168" i="25"/>
  <c r="K168" i="25" s="1"/>
  <c r="S167" i="25"/>
  <c r="I167" i="25"/>
  <c r="U164" i="25"/>
  <c r="I164" i="25"/>
  <c r="K164" i="25" s="1"/>
  <c r="I163" i="25"/>
  <c r="K163" i="25" s="1"/>
  <c r="I162" i="25"/>
  <c r="K162" i="25" s="1"/>
  <c r="U161" i="25"/>
  <c r="I161" i="25"/>
  <c r="K161" i="25" s="1"/>
  <c r="O161" i="25" s="1"/>
  <c r="U160" i="25"/>
  <c r="I160" i="25"/>
  <c r="K160" i="25" s="1"/>
  <c r="Z159" i="25"/>
  <c r="Z165" i="25" s="1"/>
  <c r="I159" i="25"/>
  <c r="K159" i="25" s="1"/>
  <c r="I158" i="25"/>
  <c r="K158" i="25" s="1"/>
  <c r="U157" i="25"/>
  <c r="I157" i="25"/>
  <c r="K157" i="25" s="1"/>
  <c r="U156" i="25"/>
  <c r="I156" i="25"/>
  <c r="K156" i="25" s="1"/>
  <c r="O156" i="25" s="1"/>
  <c r="U155" i="25"/>
  <c r="I155" i="25"/>
  <c r="U154" i="25"/>
  <c r="I154" i="25"/>
  <c r="Z152" i="25"/>
  <c r="U151" i="25"/>
  <c r="I151" i="25"/>
  <c r="K151" i="25" s="1"/>
  <c r="U150" i="25"/>
  <c r="I150" i="25"/>
  <c r="I149" i="25"/>
  <c r="Z37" i="25"/>
  <c r="W36" i="25"/>
  <c r="I36" i="25"/>
  <c r="K36" i="25" s="1"/>
  <c r="I35" i="25"/>
  <c r="W34" i="25"/>
  <c r="W37" i="25" s="1"/>
  <c r="I34" i="25"/>
  <c r="I33" i="25"/>
  <c r="K33" i="25" s="1"/>
  <c r="I32" i="25"/>
  <c r="Z30" i="25"/>
  <c r="H30" i="25"/>
  <c r="H478" i="25" s="1"/>
  <c r="S29" i="25"/>
  <c r="I29" i="25"/>
  <c r="S28" i="25"/>
  <c r="I28" i="25"/>
  <c r="K28" i="25" s="1"/>
  <c r="S27" i="25"/>
  <c r="I27" i="25"/>
  <c r="I24" i="25"/>
  <c r="K24" i="25" s="1"/>
  <c r="I23" i="25"/>
  <c r="K23" i="25" s="1"/>
  <c r="U22" i="25"/>
  <c r="I22" i="25"/>
  <c r="K22" i="25" s="1"/>
  <c r="O22" i="25" s="1"/>
  <c r="I21" i="25"/>
  <c r="K21" i="25" s="1"/>
  <c r="M21" i="25" s="1"/>
  <c r="I20" i="25"/>
  <c r="K20" i="25" s="1"/>
  <c r="M20" i="25" s="1"/>
  <c r="U19" i="25"/>
  <c r="I19" i="25"/>
  <c r="K19" i="25" s="1"/>
  <c r="O19" i="25" s="1"/>
  <c r="I18" i="25"/>
  <c r="K18" i="25" s="1"/>
  <c r="I17" i="25"/>
  <c r="K17" i="25" s="1"/>
  <c r="M17" i="25" s="1"/>
  <c r="U16" i="25"/>
  <c r="I16" i="25"/>
  <c r="K16" i="25" s="1"/>
  <c r="O16" i="25" s="1"/>
  <c r="U15" i="25"/>
  <c r="I15" i="25"/>
  <c r="K15" i="25" s="1"/>
  <c r="O15" i="25" s="1"/>
  <c r="U14" i="25"/>
  <c r="I14" i="25"/>
  <c r="Z12" i="25"/>
  <c r="W12" i="25"/>
  <c r="S12" i="25"/>
  <c r="Q12" i="25"/>
  <c r="Q38" i="25" s="1"/>
  <c r="U11" i="25"/>
  <c r="U12" i="25" s="1"/>
  <c r="I11" i="25"/>
  <c r="K11" i="25" s="1"/>
  <c r="O11" i="25" s="1"/>
  <c r="I10" i="25"/>
  <c r="Z144" i="25"/>
  <c r="W143" i="25"/>
  <c r="W144" i="25" s="1"/>
  <c r="I143" i="25"/>
  <c r="K143" i="25" s="1"/>
  <c r="I142" i="25"/>
  <c r="K142" i="25" s="1"/>
  <c r="I141" i="25"/>
  <c r="Z139" i="25"/>
  <c r="I138" i="25"/>
  <c r="K138" i="25" s="1"/>
  <c r="S137" i="25"/>
  <c r="S139" i="25" s="1"/>
  <c r="I137" i="25"/>
  <c r="Z135" i="25"/>
  <c r="U134" i="25"/>
  <c r="I134" i="25"/>
  <c r="K134" i="25" s="1"/>
  <c r="O134" i="25" s="1"/>
  <c r="I133" i="25"/>
  <c r="K133" i="25" s="1"/>
  <c r="M133" i="25" s="1"/>
  <c r="I132" i="25"/>
  <c r="K132" i="25" s="1"/>
  <c r="M132" i="25" s="1"/>
  <c r="U131" i="25"/>
  <c r="I131" i="25"/>
  <c r="K131" i="25" s="1"/>
  <c r="O131" i="25" s="1"/>
  <c r="U130" i="25"/>
  <c r="I130" i="25"/>
  <c r="K130" i="25" s="1"/>
  <c r="O130" i="25" s="1"/>
  <c r="U129" i="25"/>
  <c r="I129" i="25"/>
  <c r="K129" i="25" s="1"/>
  <c r="O129" i="25" s="1"/>
  <c r="U128" i="25"/>
  <c r="I128" i="25"/>
  <c r="Z126" i="25"/>
  <c r="U125" i="25"/>
  <c r="I125" i="25"/>
  <c r="K125" i="25" s="1"/>
  <c r="O125" i="25" s="1"/>
  <c r="U124" i="25"/>
  <c r="I124" i="25"/>
  <c r="K124" i="25" s="1"/>
  <c r="O124" i="25" s="1"/>
  <c r="I123" i="25"/>
  <c r="W116" i="25"/>
  <c r="I116" i="25"/>
  <c r="K116" i="25" s="1"/>
  <c r="I115" i="25"/>
  <c r="I113" i="25"/>
  <c r="K113" i="25" s="1"/>
  <c r="I112" i="25"/>
  <c r="K112" i="25" s="1"/>
  <c r="W111" i="25"/>
  <c r="I111" i="25"/>
  <c r="K111" i="25" s="1"/>
  <c r="I110" i="25"/>
  <c r="K110" i="25" s="1"/>
  <c r="I109" i="25"/>
  <c r="Z106" i="25"/>
  <c r="S106" i="25"/>
  <c r="I106" i="25"/>
  <c r="K106" i="25" s="1"/>
  <c r="Z104" i="25"/>
  <c r="S104" i="25"/>
  <c r="I104" i="25"/>
  <c r="Z103" i="25"/>
  <c r="S103" i="25"/>
  <c r="I103" i="25"/>
  <c r="K103" i="25" s="1"/>
  <c r="S101" i="25"/>
  <c r="I101" i="25"/>
  <c r="K101" i="25" s="1"/>
  <c r="I100" i="25"/>
  <c r="K100" i="25" s="1"/>
  <c r="S99" i="25"/>
  <c r="I99" i="25"/>
  <c r="K99" i="25" s="1"/>
  <c r="S98" i="25"/>
  <c r="I98" i="25"/>
  <c r="U95" i="25"/>
  <c r="I95" i="25"/>
  <c r="K95" i="25" s="1"/>
  <c r="U94" i="25"/>
  <c r="I94" i="25"/>
  <c r="K94" i="25" s="1"/>
  <c r="Z93" i="25"/>
  <c r="U93" i="25"/>
  <c r="I93" i="25"/>
  <c r="K93" i="25" s="1"/>
  <c r="I91" i="25"/>
  <c r="K91" i="25" s="1"/>
  <c r="U90" i="25"/>
  <c r="I90" i="25"/>
  <c r="K90" i="25" s="1"/>
  <c r="AA90" i="25" s="1"/>
  <c r="I89" i="25"/>
  <c r="K89" i="25" s="1"/>
  <c r="M89" i="25" s="1"/>
  <c r="I88" i="25"/>
  <c r="K88" i="25" s="1"/>
  <c r="U87" i="25"/>
  <c r="I87" i="25"/>
  <c r="K87" i="25" s="1"/>
  <c r="O87" i="25" s="1"/>
  <c r="U86" i="25"/>
  <c r="I86" i="25"/>
  <c r="K86" i="25" s="1"/>
  <c r="U85" i="25"/>
  <c r="I85" i="25"/>
  <c r="K85" i="25" s="1"/>
  <c r="U84" i="25"/>
  <c r="I84" i="25"/>
  <c r="K84" i="25" s="1"/>
  <c r="AA84" i="25" s="1"/>
  <c r="I83" i="25"/>
  <c r="K83" i="25" s="1"/>
  <c r="U82" i="25"/>
  <c r="I82" i="25"/>
  <c r="K82" i="25" s="1"/>
  <c r="AA82" i="25" s="1"/>
  <c r="U81" i="25"/>
  <c r="I81" i="25"/>
  <c r="K81" i="25" s="1"/>
  <c r="O81" i="25" s="1"/>
  <c r="U80" i="25"/>
  <c r="I80" i="25"/>
  <c r="Z78" i="25"/>
  <c r="U77" i="25"/>
  <c r="U78" i="25" s="1"/>
  <c r="I77" i="25"/>
  <c r="I76" i="25"/>
  <c r="I78" i="25" s="1"/>
  <c r="Z71" i="25"/>
  <c r="I70" i="25"/>
  <c r="K70" i="25" s="1"/>
  <c r="I69" i="25"/>
  <c r="I68" i="25"/>
  <c r="K68" i="25" s="1"/>
  <c r="I67" i="25"/>
  <c r="Z65" i="25"/>
  <c r="S64" i="25"/>
  <c r="I64" i="25"/>
  <c r="K64" i="25" s="1"/>
  <c r="I63" i="25"/>
  <c r="K63" i="25" s="1"/>
  <c r="I62" i="25"/>
  <c r="K62" i="25" s="1"/>
  <c r="S61" i="25"/>
  <c r="S65" i="25" s="1"/>
  <c r="I61" i="25"/>
  <c r="I58" i="25"/>
  <c r="K58" i="25" s="1"/>
  <c r="U56" i="25"/>
  <c r="I56" i="25"/>
  <c r="K56" i="25" s="1"/>
  <c r="AA56" i="25" s="1"/>
  <c r="U55" i="25"/>
  <c r="I55" i="25"/>
  <c r="I54" i="25"/>
  <c r="K54" i="25" s="1"/>
  <c r="U53" i="25"/>
  <c r="I53" i="25"/>
  <c r="K53" i="25" s="1"/>
  <c r="I52" i="25"/>
  <c r="K52" i="25" s="1"/>
  <c r="I51" i="25"/>
  <c r="K51" i="25" s="1"/>
  <c r="I49" i="25"/>
  <c r="K49" i="25" s="1"/>
  <c r="AA49" i="25" s="1"/>
  <c r="U50" i="25"/>
  <c r="I50" i="25"/>
  <c r="K50" i="25" s="1"/>
  <c r="AA50" i="25" s="1"/>
  <c r="I48" i="25"/>
  <c r="K48" i="25" s="1"/>
  <c r="AA48" i="25" s="1"/>
  <c r="U47" i="25"/>
  <c r="I47" i="25"/>
  <c r="K47" i="25" s="1"/>
  <c r="U46" i="25"/>
  <c r="I46" i="25"/>
  <c r="Z44" i="25"/>
  <c r="W72" i="25"/>
  <c r="H44" i="25"/>
  <c r="U43" i="25"/>
  <c r="U44" i="25" s="1"/>
  <c r="I43" i="25"/>
  <c r="I42" i="25"/>
  <c r="W38" i="25" l="1"/>
  <c r="I139" i="25"/>
  <c r="I152" i="25"/>
  <c r="S358" i="25"/>
  <c r="S364" i="25" s="1"/>
  <c r="M257" i="26"/>
  <c r="X257" i="26" s="1"/>
  <c r="Y257" i="26" s="1"/>
  <c r="AA257" i="26"/>
  <c r="M256" i="26"/>
  <c r="X256" i="26" s="1"/>
  <c r="Y256" i="26" s="1"/>
  <c r="AA256" i="26"/>
  <c r="M42" i="26"/>
  <c r="X42" i="26" s="1"/>
  <c r="Y42" i="26" s="1"/>
  <c r="AA42" i="26"/>
  <c r="U518" i="26"/>
  <c r="K80" i="26"/>
  <c r="K159" i="26" s="1"/>
  <c r="W519" i="26"/>
  <c r="M93" i="27"/>
  <c r="I30" i="25"/>
  <c r="I37" i="25"/>
  <c r="H476" i="25"/>
  <c r="H475" i="25" s="1"/>
  <c r="I65" i="25"/>
  <c r="U25" i="25"/>
  <c r="I170" i="25"/>
  <c r="U152" i="25"/>
  <c r="S170" i="25"/>
  <c r="U189" i="25"/>
  <c r="AA400" i="26"/>
  <c r="H518" i="26"/>
  <c r="K350" i="26"/>
  <c r="Q512" i="26"/>
  <c r="Q517" i="26" s="1"/>
  <c r="K245" i="26"/>
  <c r="Z519" i="26"/>
  <c r="M247" i="26"/>
  <c r="X247" i="26" s="1"/>
  <c r="O237" i="26"/>
  <c r="M24" i="26"/>
  <c r="X24" i="26" s="1"/>
  <c r="I237" i="26"/>
  <c r="W509" i="26"/>
  <c r="I514" i="26"/>
  <c r="Q157" i="26"/>
  <c r="K405" i="26"/>
  <c r="Q237" i="26"/>
  <c r="Q513" i="26"/>
  <c r="Q518" i="26" s="1"/>
  <c r="I161" i="26"/>
  <c r="I512" i="26"/>
  <c r="I517" i="26" s="1"/>
  <c r="I513" i="26"/>
  <c r="S512" i="26"/>
  <c r="S517" i="26" s="1"/>
  <c r="K452" i="26"/>
  <c r="S237" i="26"/>
  <c r="U512" i="26"/>
  <c r="U517" i="26" s="1"/>
  <c r="AA38" i="27"/>
  <c r="AA45" i="27" s="1"/>
  <c r="AA65" i="27"/>
  <c r="Q216" i="27"/>
  <c r="AA111" i="27"/>
  <c r="AA66" i="27"/>
  <c r="X168" i="27"/>
  <c r="X184" i="27" s="1"/>
  <c r="M184" i="27"/>
  <c r="X61" i="27"/>
  <c r="X65" i="27" s="1"/>
  <c r="M65" i="27"/>
  <c r="X21" i="27"/>
  <c r="X28" i="27" s="1"/>
  <c r="M28" i="27"/>
  <c r="X161" i="27"/>
  <c r="X166" i="27" s="1"/>
  <c r="M166" i="27"/>
  <c r="X114" i="27"/>
  <c r="X120" i="27" s="1"/>
  <c r="M120" i="27"/>
  <c r="AA158" i="27"/>
  <c r="X30" i="27"/>
  <c r="M38" i="27"/>
  <c r="K111" i="27"/>
  <c r="X53" i="27"/>
  <c r="M59" i="27"/>
  <c r="AA139" i="27"/>
  <c r="X69" i="27"/>
  <c r="X77" i="27" s="1"/>
  <c r="M77" i="27"/>
  <c r="X145" i="27"/>
  <c r="X150" i="27" s="1"/>
  <c r="M150" i="27"/>
  <c r="X199" i="27"/>
  <c r="X200" i="27" s="1"/>
  <c r="M200" i="27"/>
  <c r="X51" i="27"/>
  <c r="X95" i="27"/>
  <c r="M110" i="27"/>
  <c r="X152" i="27"/>
  <c r="X157" i="27" s="1"/>
  <c r="M157" i="27"/>
  <c r="X132" i="27"/>
  <c r="X138" i="27" s="1"/>
  <c r="M138" i="27"/>
  <c r="AA201" i="27"/>
  <c r="X11" i="27"/>
  <c r="X19" i="27" s="1"/>
  <c r="M19" i="27"/>
  <c r="M45" i="27" s="1"/>
  <c r="X186" i="27"/>
  <c r="Y186" i="27" s="1"/>
  <c r="M197" i="27"/>
  <c r="I44" i="25"/>
  <c r="I12" i="25"/>
  <c r="I38" i="25" s="1"/>
  <c r="S30" i="25"/>
  <c r="I189" i="25"/>
  <c r="I336" i="25"/>
  <c r="Q476" i="25"/>
  <c r="Q475" i="25" s="1"/>
  <c r="S476" i="25"/>
  <c r="I282" i="25"/>
  <c r="I363" i="25"/>
  <c r="I389" i="25"/>
  <c r="I25" i="25"/>
  <c r="I351" i="25"/>
  <c r="U263" i="25"/>
  <c r="U273" i="25" s="1"/>
  <c r="U307" i="25"/>
  <c r="U351" i="25"/>
  <c r="W398" i="25"/>
  <c r="W399" i="25" s="1"/>
  <c r="S462" i="25"/>
  <c r="W476" i="25"/>
  <c r="I317" i="25"/>
  <c r="I327" i="25"/>
  <c r="U336" i="25"/>
  <c r="S389" i="25"/>
  <c r="S399" i="25" s="1"/>
  <c r="I96" i="25"/>
  <c r="I462" i="25"/>
  <c r="U282" i="25"/>
  <c r="S317" i="25"/>
  <c r="I385" i="25"/>
  <c r="I126" i="25"/>
  <c r="W363" i="25"/>
  <c r="W364" i="25" s="1"/>
  <c r="U385" i="25"/>
  <c r="I473" i="25"/>
  <c r="I307" i="25"/>
  <c r="W327" i="25"/>
  <c r="W328" i="25" s="1"/>
  <c r="S268" i="25"/>
  <c r="S273" i="25" s="1"/>
  <c r="I358" i="25"/>
  <c r="I372" i="25"/>
  <c r="I398" i="25"/>
  <c r="AA501" i="26"/>
  <c r="I113" i="26"/>
  <c r="I160" i="26"/>
  <c r="AA165" i="26"/>
  <c r="AA186" i="26" s="1"/>
  <c r="K186" i="26"/>
  <c r="I456" i="26"/>
  <c r="X400" i="26"/>
  <c r="AA132" i="26"/>
  <c r="AA156" i="26" s="1"/>
  <c r="K156" i="26"/>
  <c r="K161" i="26" s="1"/>
  <c r="K44" i="26"/>
  <c r="K113" i="26"/>
  <c r="AA53" i="26"/>
  <c r="AA60" i="26" s="1"/>
  <c r="AA158" i="26" s="1"/>
  <c r="K60" i="26"/>
  <c r="K158" i="26" s="1"/>
  <c r="X345" i="26"/>
  <c r="K87" i="26"/>
  <c r="K160" i="26" s="1"/>
  <c r="M293" i="26"/>
  <c r="X293" i="26" s="1"/>
  <c r="K299" i="26"/>
  <c r="AA274" i="26"/>
  <c r="K291" i="26"/>
  <c r="K513" i="26" s="1"/>
  <c r="K272" i="26"/>
  <c r="K29" i="26"/>
  <c r="X53" i="26"/>
  <c r="X60" i="26" s="1"/>
  <c r="X158" i="26" s="1"/>
  <c r="M60" i="26"/>
  <c r="M158" i="26" s="1"/>
  <c r="K231" i="26"/>
  <c r="M303" i="26"/>
  <c r="M320" i="26" s="1"/>
  <c r="K320" i="26"/>
  <c r="K508" i="26"/>
  <c r="I49" i="26"/>
  <c r="U59" i="25"/>
  <c r="I71" i="25"/>
  <c r="U165" i="25"/>
  <c r="I180" i="25"/>
  <c r="U207" i="25"/>
  <c r="W222" i="25"/>
  <c r="W223" i="25" s="1"/>
  <c r="S241" i="25"/>
  <c r="S250" i="25" s="1"/>
  <c r="I268" i="25"/>
  <c r="U96" i="25"/>
  <c r="U119" i="25" s="1"/>
  <c r="I135" i="25"/>
  <c r="I263" i="25"/>
  <c r="I107" i="25"/>
  <c r="I118" i="25"/>
  <c r="U135" i="25"/>
  <c r="U38" i="25"/>
  <c r="S107" i="25"/>
  <c r="S119" i="25" s="1"/>
  <c r="I144" i="25"/>
  <c r="I222" i="25"/>
  <c r="I249" i="25"/>
  <c r="S38" i="25"/>
  <c r="I212" i="25"/>
  <c r="I237" i="25"/>
  <c r="I59" i="25"/>
  <c r="W118" i="25"/>
  <c r="W119" i="25" s="1"/>
  <c r="U126" i="25"/>
  <c r="K154" i="25"/>
  <c r="M154" i="25" s="1"/>
  <c r="I165" i="25"/>
  <c r="I207" i="25"/>
  <c r="S212" i="25"/>
  <c r="S223" i="25" s="1"/>
  <c r="I241" i="25"/>
  <c r="AA218" i="27"/>
  <c r="M89" i="26"/>
  <c r="M98" i="26" s="1"/>
  <c r="U356" i="26"/>
  <c r="W474" i="25"/>
  <c r="Z479" i="25"/>
  <c r="H250" i="25"/>
  <c r="Q250" i="25"/>
  <c r="Z476" i="25"/>
  <c r="U72" i="25"/>
  <c r="S145" i="25"/>
  <c r="U250" i="25"/>
  <c r="S72" i="25"/>
  <c r="K98" i="25"/>
  <c r="K128" i="25"/>
  <c r="K135" i="25" s="1"/>
  <c r="K239" i="25"/>
  <c r="K241" i="25" s="1"/>
  <c r="K243" i="25"/>
  <c r="O243" i="25" s="1"/>
  <c r="O348" i="25"/>
  <c r="M348" i="25"/>
  <c r="Z358" i="25"/>
  <c r="Z364" i="25" s="1"/>
  <c r="K368" i="25"/>
  <c r="K391" i="25"/>
  <c r="AA391" i="25" s="1"/>
  <c r="K76" i="25"/>
  <c r="K32" i="25"/>
  <c r="K149" i="25"/>
  <c r="K172" i="25"/>
  <c r="K167" i="25"/>
  <c r="K170" i="25" s="1"/>
  <c r="K42" i="25"/>
  <c r="K61" i="25"/>
  <c r="K65" i="25" s="1"/>
  <c r="S181" i="25"/>
  <c r="W250" i="25"/>
  <c r="S328" i="25"/>
  <c r="K360" i="25"/>
  <c r="K387" i="25"/>
  <c r="U474" i="25"/>
  <c r="K230" i="25"/>
  <c r="K237" i="25" s="1"/>
  <c r="K67" i="25"/>
  <c r="K270" i="25"/>
  <c r="K272" i="25" s="1"/>
  <c r="K454" i="25"/>
  <c r="K80" i="25"/>
  <c r="K96" i="25" s="1"/>
  <c r="K265" i="25"/>
  <c r="K464" i="25"/>
  <c r="K473" i="25" s="1"/>
  <c r="K137" i="25"/>
  <c r="K139" i="25" s="1"/>
  <c r="W145" i="25"/>
  <c r="H38" i="25"/>
  <c r="K214" i="25"/>
  <c r="K254" i="25"/>
  <c r="K263" i="25" s="1"/>
  <c r="K353" i="25"/>
  <c r="AA293" i="26"/>
  <c r="AA299" i="26" s="1"/>
  <c r="K201" i="25"/>
  <c r="AA201" i="25" s="1"/>
  <c r="M165" i="26"/>
  <c r="AA303" i="26"/>
  <c r="AA320" i="26" s="1"/>
  <c r="AA454" i="26"/>
  <c r="AA455" i="26" s="1"/>
  <c r="M454" i="26"/>
  <c r="M455" i="26" s="1"/>
  <c r="AA252" i="26"/>
  <c r="S456" i="26"/>
  <c r="Q356" i="26"/>
  <c r="Q456" i="26"/>
  <c r="U456" i="26"/>
  <c r="M66" i="26"/>
  <c r="X66" i="26" s="1"/>
  <c r="Y66" i="26" s="1"/>
  <c r="M274" i="26"/>
  <c r="M322" i="26"/>
  <c r="M85" i="26"/>
  <c r="X85" i="26" s="1"/>
  <c r="AA322" i="26"/>
  <c r="AA350" i="26" s="1"/>
  <c r="M233" i="26"/>
  <c r="M236" i="26" s="1"/>
  <c r="M495" i="26"/>
  <c r="M501" i="26" s="1"/>
  <c r="AA407" i="26"/>
  <c r="AA233" i="26"/>
  <c r="AA236" i="26" s="1"/>
  <c r="M240" i="26"/>
  <c r="I356" i="26"/>
  <c r="Z160" i="26"/>
  <c r="M115" i="26"/>
  <c r="M130" i="26" s="1"/>
  <c r="M132" i="26"/>
  <c r="M156" i="26" s="1"/>
  <c r="Y278" i="26"/>
  <c r="K55" i="25"/>
  <c r="M55" i="25" s="1"/>
  <c r="M407" i="26"/>
  <c r="M359" i="26"/>
  <c r="M405" i="26" s="1"/>
  <c r="AA359" i="26"/>
  <c r="AA405" i="26" s="1"/>
  <c r="M174" i="26"/>
  <c r="X174" i="26" s="1"/>
  <c r="Y174" i="26" s="1"/>
  <c r="M188" i="26"/>
  <c r="M23" i="26"/>
  <c r="X23" i="26" s="1"/>
  <c r="Y23" i="26" s="1"/>
  <c r="M294" i="26"/>
  <c r="X294" i="26" s="1"/>
  <c r="Y294" i="26" s="1"/>
  <c r="AA505" i="26"/>
  <c r="I509" i="26"/>
  <c r="Z216" i="27"/>
  <c r="Y31" i="27"/>
  <c r="X187" i="27"/>
  <c r="Y187" i="27" s="1"/>
  <c r="X54" i="27"/>
  <c r="Y54" i="27" s="1"/>
  <c r="X107" i="27"/>
  <c r="Y107" i="27" s="1"/>
  <c r="X105" i="27"/>
  <c r="Y105" i="27" s="1"/>
  <c r="X123" i="27"/>
  <c r="Y123" i="27" s="1"/>
  <c r="X83" i="27"/>
  <c r="Y83" i="27" s="1"/>
  <c r="X103" i="27"/>
  <c r="Y103" i="27" s="1"/>
  <c r="S216" i="27"/>
  <c r="I216" i="27"/>
  <c r="O278" i="25"/>
  <c r="AA278" i="25"/>
  <c r="K309" i="25"/>
  <c r="O281" i="25"/>
  <c r="AA281" i="25"/>
  <c r="AA115" i="26"/>
  <c r="AA130" i="26" s="1"/>
  <c r="AA441" i="26"/>
  <c r="AA504" i="26"/>
  <c r="M306" i="25"/>
  <c r="AA306" i="25"/>
  <c r="M291" i="25"/>
  <c r="AA291" i="25"/>
  <c r="K109" i="25"/>
  <c r="K69" i="25"/>
  <c r="K185" i="25"/>
  <c r="K189" i="25" s="1"/>
  <c r="M26" i="26"/>
  <c r="X26" i="26" s="1"/>
  <c r="Y26" i="26" s="1"/>
  <c r="AA281" i="26"/>
  <c r="M18" i="26"/>
  <c r="X18" i="26" s="1"/>
  <c r="Y18" i="26" s="1"/>
  <c r="AA278" i="26"/>
  <c r="M38" i="26"/>
  <c r="X38" i="26" s="1"/>
  <c r="Y38" i="26" s="1"/>
  <c r="AA38" i="26"/>
  <c r="M441" i="26"/>
  <c r="S509" i="26"/>
  <c r="H45" i="26"/>
  <c r="M104" i="26"/>
  <c r="M34" i="26"/>
  <c r="X34" i="26" s="1"/>
  <c r="Y34" i="26" s="1"/>
  <c r="AA104" i="26"/>
  <c r="AA105" i="26" s="1"/>
  <c r="M39" i="26"/>
  <c r="X39" i="26" s="1"/>
  <c r="Y39" i="26" s="1"/>
  <c r="AA36" i="26"/>
  <c r="K217" i="27"/>
  <c r="Z45" i="26"/>
  <c r="O260" i="25"/>
  <c r="X260" i="25" s="1"/>
  <c r="Y260" i="25" s="1"/>
  <c r="K315" i="25"/>
  <c r="O315" i="25" s="1"/>
  <c r="X315" i="25" s="1"/>
  <c r="Y315" i="25" s="1"/>
  <c r="K326" i="25"/>
  <c r="K267" i="25"/>
  <c r="O267" i="25" s="1"/>
  <c r="X267" i="25" s="1"/>
  <c r="Y267" i="25" s="1"/>
  <c r="K319" i="25"/>
  <c r="K356" i="25"/>
  <c r="K361" i="25"/>
  <c r="AA361" i="25" s="1"/>
  <c r="K397" i="25"/>
  <c r="AA397" i="25" s="1"/>
  <c r="K141" i="25"/>
  <c r="K144" i="25" s="1"/>
  <c r="K34" i="25"/>
  <c r="O34" i="25" s="1"/>
  <c r="X34" i="25" s="1"/>
  <c r="Y34" i="25" s="1"/>
  <c r="K173" i="25"/>
  <c r="AA173" i="25" s="1"/>
  <c r="K209" i="25"/>
  <c r="K212" i="25" s="1"/>
  <c r="K246" i="25"/>
  <c r="AA246" i="25" s="1"/>
  <c r="K320" i="25"/>
  <c r="AA320" i="25" s="1"/>
  <c r="K324" i="25"/>
  <c r="O324" i="25" s="1"/>
  <c r="X324" i="25" s="1"/>
  <c r="Y324" i="25" s="1"/>
  <c r="K388" i="25"/>
  <c r="AA388" i="25" s="1"/>
  <c r="K394" i="25"/>
  <c r="AA394" i="25" s="1"/>
  <c r="K455" i="25"/>
  <c r="O455" i="25" s="1"/>
  <c r="X455" i="25" s="1"/>
  <c r="Y455" i="25" s="1"/>
  <c r="K457" i="25"/>
  <c r="O457" i="25" s="1"/>
  <c r="X457" i="25" s="1"/>
  <c r="Y457" i="25" s="1"/>
  <c r="K459" i="25"/>
  <c r="O459" i="25" s="1"/>
  <c r="X459" i="25" s="1"/>
  <c r="Y459" i="25" s="1"/>
  <c r="K461" i="25"/>
  <c r="O461" i="25" s="1"/>
  <c r="X461" i="25" s="1"/>
  <c r="Y461" i="25" s="1"/>
  <c r="K104" i="25"/>
  <c r="O104" i="25" s="1"/>
  <c r="X104" i="25" s="1"/>
  <c r="Y104" i="25" s="1"/>
  <c r="K314" i="25"/>
  <c r="O314" i="25" s="1"/>
  <c r="X314" i="25" s="1"/>
  <c r="Y314" i="25" s="1"/>
  <c r="K316" i="25"/>
  <c r="O316" i="25" s="1"/>
  <c r="X316" i="25" s="1"/>
  <c r="Y316" i="25" s="1"/>
  <c r="K266" i="25"/>
  <c r="O266" i="25" s="1"/>
  <c r="X266" i="25" s="1"/>
  <c r="Y266" i="25" s="1"/>
  <c r="K392" i="25"/>
  <c r="O392" i="25" s="1"/>
  <c r="X392" i="25" s="1"/>
  <c r="Y392" i="25" s="1"/>
  <c r="K115" i="25"/>
  <c r="AA115" i="25" s="1"/>
  <c r="K27" i="25"/>
  <c r="K29" i="25"/>
  <c r="O29" i="25" s="1"/>
  <c r="X29" i="25" s="1"/>
  <c r="Y29" i="25" s="1"/>
  <c r="K35" i="25"/>
  <c r="AA35" i="25" s="1"/>
  <c r="K179" i="25"/>
  <c r="K216" i="25"/>
  <c r="AA216" i="25" s="1"/>
  <c r="K219" i="25"/>
  <c r="AA219" i="25" s="1"/>
  <c r="K393" i="25"/>
  <c r="O393" i="25" s="1"/>
  <c r="X393" i="25" s="1"/>
  <c r="Y393" i="25" s="1"/>
  <c r="K456" i="25"/>
  <c r="O456" i="25" s="1"/>
  <c r="X456" i="25" s="1"/>
  <c r="Y456" i="25" s="1"/>
  <c r="K458" i="25"/>
  <c r="O458" i="25" s="1"/>
  <c r="X458" i="25" s="1"/>
  <c r="Y458" i="25" s="1"/>
  <c r="K460" i="25"/>
  <c r="O460" i="25" s="1"/>
  <c r="X460" i="25" s="1"/>
  <c r="Y460" i="25" s="1"/>
  <c r="K218" i="27"/>
  <c r="K219" i="27"/>
  <c r="U509" i="26"/>
  <c r="AA188" i="26"/>
  <c r="M186" i="25"/>
  <c r="X186" i="25" s="1"/>
  <c r="Y186" i="25" s="1"/>
  <c r="Z223" i="25"/>
  <c r="Z145" i="25"/>
  <c r="H72" i="25"/>
  <c r="Z72" i="25"/>
  <c r="Z96" i="25"/>
  <c r="Z477" i="25" s="1"/>
  <c r="Z38" i="25"/>
  <c r="Z250" i="25"/>
  <c r="K14" i="25"/>
  <c r="M371" i="25"/>
  <c r="O371" i="25"/>
  <c r="O340" i="25"/>
  <c r="K227" i="25"/>
  <c r="AA227" i="25" s="1"/>
  <c r="AA228" i="25" s="1"/>
  <c r="AA217" i="27"/>
  <c r="Y21" i="27"/>
  <c r="Y28" i="27" s="1"/>
  <c r="M143" i="27"/>
  <c r="Y122" i="27"/>
  <c r="Y48" i="27"/>
  <c r="Y51" i="27" s="1"/>
  <c r="Y79" i="27"/>
  <c r="M503" i="26"/>
  <c r="AA503" i="26"/>
  <c r="M352" i="26"/>
  <c r="M355" i="26" s="1"/>
  <c r="AA352" i="26"/>
  <c r="AA355" i="26" s="1"/>
  <c r="M17" i="26"/>
  <c r="AA17" i="26"/>
  <c r="Y15" i="26"/>
  <c r="Y46" i="26" s="1"/>
  <c r="AA82" i="26"/>
  <c r="M82" i="26"/>
  <c r="M242" i="26"/>
  <c r="X330" i="26"/>
  <c r="AA215" i="26"/>
  <c r="M215" i="26"/>
  <c r="X215" i="26" s="1"/>
  <c r="Y215" i="26" s="1"/>
  <c r="AA32" i="26"/>
  <c r="AA44" i="26" s="1"/>
  <c r="M32" i="26"/>
  <c r="AA62" i="26"/>
  <c r="AA80" i="26" s="1"/>
  <c r="AA159" i="26" s="1"/>
  <c r="M62" i="26"/>
  <c r="H157" i="26"/>
  <c r="M23" i="25"/>
  <c r="O23" i="25"/>
  <c r="AA323" i="25"/>
  <c r="O323" i="25"/>
  <c r="X323" i="25" s="1"/>
  <c r="Y323" i="25" s="1"/>
  <c r="M48" i="25"/>
  <c r="O48" i="25"/>
  <c r="M18" i="25"/>
  <c r="AA18" i="25"/>
  <c r="O18" i="25"/>
  <c r="M163" i="25"/>
  <c r="O163" i="25"/>
  <c r="AA470" i="25"/>
  <c r="O470" i="25"/>
  <c r="X470" i="25" s="1"/>
  <c r="Y470" i="25" s="1"/>
  <c r="O28" i="25"/>
  <c r="X28" i="25" s="1"/>
  <c r="Y28" i="25" s="1"/>
  <c r="AA28" i="25"/>
  <c r="AA376" i="25"/>
  <c r="O376" i="25"/>
  <c r="M376" i="25"/>
  <c r="M91" i="25"/>
  <c r="O91" i="25"/>
  <c r="O36" i="25"/>
  <c r="X36" i="25" s="1"/>
  <c r="Y36" i="25" s="1"/>
  <c r="AA36" i="25"/>
  <c r="AA362" i="25"/>
  <c r="O362" i="25"/>
  <c r="X362" i="25" s="1"/>
  <c r="Y362" i="25" s="1"/>
  <c r="O469" i="25"/>
  <c r="X469" i="25" s="1"/>
  <c r="Y469" i="25" s="1"/>
  <c r="O138" i="25"/>
  <c r="X138" i="25" s="1"/>
  <c r="Y138" i="25" s="1"/>
  <c r="AA138" i="25"/>
  <c r="Z107" i="25"/>
  <c r="Z273" i="25"/>
  <c r="Z328" i="25"/>
  <c r="O89" i="25"/>
  <c r="X89" i="25" s="1"/>
  <c r="Y89" i="25" s="1"/>
  <c r="AA313" i="25"/>
  <c r="M193" i="25"/>
  <c r="X193" i="25" s="1"/>
  <c r="Y193" i="25" s="1"/>
  <c r="O334" i="25"/>
  <c r="X334" i="25" s="1"/>
  <c r="Y334" i="25" s="1"/>
  <c r="Z399" i="25"/>
  <c r="K46" i="25"/>
  <c r="M130" i="25"/>
  <c r="X130" i="25" s="1"/>
  <c r="Y130" i="25" s="1"/>
  <c r="M22" i="25"/>
  <c r="X22" i="25" s="1"/>
  <c r="Y22" i="25" s="1"/>
  <c r="M286" i="25"/>
  <c r="X286" i="25" s="1"/>
  <c r="Y286" i="25" s="1"/>
  <c r="O85" i="25"/>
  <c r="M85" i="25"/>
  <c r="O90" i="25"/>
  <c r="M90" i="25"/>
  <c r="O99" i="25"/>
  <c r="X99" i="25" s="1"/>
  <c r="Y99" i="25" s="1"/>
  <c r="AA103" i="25"/>
  <c r="O103" i="25"/>
  <c r="X103" i="25" s="1"/>
  <c r="Y103" i="25" s="1"/>
  <c r="AA116" i="25"/>
  <c r="O116" i="25"/>
  <c r="X116" i="25" s="1"/>
  <c r="Y116" i="25" s="1"/>
  <c r="AA58" i="25"/>
  <c r="O58" i="25"/>
  <c r="M58" i="25"/>
  <c r="O62" i="25"/>
  <c r="X62" i="25" s="1"/>
  <c r="Y62" i="25" s="1"/>
  <c r="AA62" i="25"/>
  <c r="AA64" i="25"/>
  <c r="O64" i="25"/>
  <c r="X64" i="25" s="1"/>
  <c r="Y64" i="25" s="1"/>
  <c r="AA113" i="25"/>
  <c r="O113" i="25"/>
  <c r="X113" i="25" s="1"/>
  <c r="Y113" i="25" s="1"/>
  <c r="O47" i="25"/>
  <c r="M47" i="25"/>
  <c r="AA47" i="25"/>
  <c r="AA100" i="25"/>
  <c r="O100" i="25"/>
  <c r="X100" i="25" s="1"/>
  <c r="Y100" i="25" s="1"/>
  <c r="AA70" i="25"/>
  <c r="O70" i="25"/>
  <c r="X70" i="25" s="1"/>
  <c r="Y70" i="25" s="1"/>
  <c r="AA86" i="25"/>
  <c r="O86" i="25"/>
  <c r="M86" i="25"/>
  <c r="M94" i="25"/>
  <c r="O94" i="25"/>
  <c r="O50" i="25"/>
  <c r="M50" i="25"/>
  <c r="O49" i="25"/>
  <c r="M49" i="25"/>
  <c r="AA52" i="25"/>
  <c r="O52" i="25"/>
  <c r="M52" i="25"/>
  <c r="AA63" i="25"/>
  <c r="O63" i="25"/>
  <c r="X63" i="25" s="1"/>
  <c r="Y63" i="25" s="1"/>
  <c r="AA68" i="25"/>
  <c r="O68" i="25"/>
  <c r="X68" i="25" s="1"/>
  <c r="Y68" i="25" s="1"/>
  <c r="O93" i="25"/>
  <c r="M93" i="25"/>
  <c r="AA93" i="25"/>
  <c r="O106" i="25"/>
  <c r="X106" i="25" s="1"/>
  <c r="Y106" i="25" s="1"/>
  <c r="AA106" i="25"/>
  <c r="AA110" i="25"/>
  <c r="O110" i="25"/>
  <c r="X110" i="25" s="1"/>
  <c r="Y110" i="25" s="1"/>
  <c r="AA53" i="25"/>
  <c r="O53" i="25"/>
  <c r="M53" i="25"/>
  <c r="O83" i="25"/>
  <c r="M83" i="25"/>
  <c r="O88" i="25"/>
  <c r="M88" i="25"/>
  <c r="M95" i="25"/>
  <c r="O95" i="25"/>
  <c r="AA101" i="25"/>
  <c r="O101" i="25"/>
  <c r="X101" i="25" s="1"/>
  <c r="Y101" i="25" s="1"/>
  <c r="K43" i="25"/>
  <c r="M54" i="25"/>
  <c r="M56" i="25"/>
  <c r="K77" i="25"/>
  <c r="M81" i="25"/>
  <c r="X81" i="25" s="1"/>
  <c r="Y81" i="25" s="1"/>
  <c r="M82" i="25"/>
  <c r="M84" i="25"/>
  <c r="AA87" i="25"/>
  <c r="O111" i="25"/>
  <c r="X111" i="25" s="1"/>
  <c r="Y111" i="25" s="1"/>
  <c r="O112" i="25"/>
  <c r="X112" i="25" s="1"/>
  <c r="Y112" i="25" s="1"/>
  <c r="AA112" i="25"/>
  <c r="K123" i="25"/>
  <c r="K126" i="25" s="1"/>
  <c r="M124" i="25"/>
  <c r="X124" i="25" s="1"/>
  <c r="Y124" i="25" s="1"/>
  <c r="AA130" i="25"/>
  <c r="M134" i="25"/>
  <c r="X134" i="25" s="1"/>
  <c r="Y134" i="25" s="1"/>
  <c r="M16" i="25"/>
  <c r="X16" i="25" s="1"/>
  <c r="Y16" i="25" s="1"/>
  <c r="AA17" i="25"/>
  <c r="O20" i="25"/>
  <c r="X20" i="25" s="1"/>
  <c r="Y20" i="25" s="1"/>
  <c r="AA22" i="25"/>
  <c r="Z181" i="25"/>
  <c r="AA160" i="25"/>
  <c r="O160" i="25"/>
  <c r="M160" i="25"/>
  <c r="O51" i="25"/>
  <c r="AA111" i="25"/>
  <c r="AA143" i="25"/>
  <c r="O24" i="25"/>
  <c r="M157" i="25"/>
  <c r="AA157" i="25"/>
  <c r="O157" i="25"/>
  <c r="M162" i="25"/>
  <c r="O162" i="25"/>
  <c r="AA164" i="25"/>
  <c r="O164" i="25"/>
  <c r="M164" i="25"/>
  <c r="M43" i="25"/>
  <c r="O54" i="25"/>
  <c r="O56" i="25"/>
  <c r="O82" i="25"/>
  <c r="O84" i="25"/>
  <c r="M87" i="25"/>
  <c r="X87" i="25" s="1"/>
  <c r="Y87" i="25" s="1"/>
  <c r="M125" i="25"/>
  <c r="X125" i="25" s="1"/>
  <c r="Y125" i="25" s="1"/>
  <c r="AA131" i="25"/>
  <c r="M131" i="25"/>
  <c r="X131" i="25" s="1"/>
  <c r="Y131" i="25" s="1"/>
  <c r="AA142" i="25"/>
  <c r="O142" i="25"/>
  <c r="X142" i="25" s="1"/>
  <c r="Y142" i="25" s="1"/>
  <c r="O143" i="25"/>
  <c r="X143" i="25" s="1"/>
  <c r="Y143" i="25" s="1"/>
  <c r="K10" i="25"/>
  <c r="K12" i="25" s="1"/>
  <c r="AA15" i="25"/>
  <c r="M15" i="25"/>
  <c r="O17" i="25"/>
  <c r="X17" i="25" s="1"/>
  <c r="Y17" i="25" s="1"/>
  <c r="O21" i="25"/>
  <c r="X21" i="25" s="1"/>
  <c r="Y21" i="25" s="1"/>
  <c r="M24" i="25"/>
  <c r="AA151" i="25"/>
  <c r="AA152" i="25" s="1"/>
  <c r="O151" i="25"/>
  <c r="M151" i="25"/>
  <c r="O178" i="25"/>
  <c r="X178" i="25" s="1"/>
  <c r="Y178" i="25" s="1"/>
  <c r="AA124" i="25"/>
  <c r="AA126" i="25" s="1"/>
  <c r="M129" i="25"/>
  <c r="X129" i="25" s="1"/>
  <c r="Y129" i="25" s="1"/>
  <c r="AA129" i="25"/>
  <c r="AA132" i="25"/>
  <c r="O132" i="25"/>
  <c r="X132" i="25" s="1"/>
  <c r="Y132" i="25" s="1"/>
  <c r="AA133" i="25"/>
  <c r="O133" i="25"/>
  <c r="X133" i="25" s="1"/>
  <c r="Y133" i="25" s="1"/>
  <c r="AA134" i="25"/>
  <c r="AA11" i="25"/>
  <c r="AA12" i="25" s="1"/>
  <c r="M11" i="25"/>
  <c r="X11" i="25" s="1"/>
  <c r="Y11" i="25" s="1"/>
  <c r="AA16" i="25"/>
  <c r="M19" i="25"/>
  <c r="X19" i="25" s="1"/>
  <c r="Y19" i="25" s="1"/>
  <c r="AA19" i="25"/>
  <c r="AA33" i="25"/>
  <c r="O33" i="25"/>
  <c r="X33" i="25" s="1"/>
  <c r="Y33" i="25" s="1"/>
  <c r="AA175" i="25"/>
  <c r="O175" i="25"/>
  <c r="X175" i="25" s="1"/>
  <c r="Y175" i="25" s="1"/>
  <c r="K150" i="25"/>
  <c r="K155" i="25"/>
  <c r="AA156" i="25"/>
  <c r="M158" i="25"/>
  <c r="M159" i="25"/>
  <c r="AA161" i="25"/>
  <c r="O168" i="25"/>
  <c r="X168" i="25" s="1"/>
  <c r="Y168" i="25" s="1"/>
  <c r="O169" i="25"/>
  <c r="X169" i="25" s="1"/>
  <c r="Y169" i="25" s="1"/>
  <c r="O176" i="25"/>
  <c r="X176" i="25" s="1"/>
  <c r="Y176" i="25" s="1"/>
  <c r="AA176" i="25"/>
  <c r="M296" i="25"/>
  <c r="K298" i="25"/>
  <c r="M302" i="25"/>
  <c r="X302" i="25" s="1"/>
  <c r="Y302" i="25" s="1"/>
  <c r="M303" i="25"/>
  <c r="X303" i="25" s="1"/>
  <c r="Y303" i="25" s="1"/>
  <c r="O325" i="25"/>
  <c r="AA186" i="25"/>
  <c r="M194" i="25"/>
  <c r="X194" i="25" s="1"/>
  <c r="Y194" i="25" s="1"/>
  <c r="AA194" i="25"/>
  <c r="AA199" i="25"/>
  <c r="O199" i="25"/>
  <c r="X199" i="25" s="1"/>
  <c r="Y199" i="25" s="1"/>
  <c r="AA200" i="25"/>
  <c r="O200" i="25"/>
  <c r="X200" i="25" s="1"/>
  <c r="Y200" i="25" s="1"/>
  <c r="M204" i="25"/>
  <c r="AA204" i="25"/>
  <c r="O204" i="25"/>
  <c r="AA218" i="25"/>
  <c r="O218" i="25"/>
  <c r="X218" i="25" s="1"/>
  <c r="Y218" i="25" s="1"/>
  <c r="AA221" i="25"/>
  <c r="O221" i="25"/>
  <c r="X221" i="25" s="1"/>
  <c r="Y221" i="25" s="1"/>
  <c r="M234" i="25"/>
  <c r="AA234" i="25"/>
  <c r="O234" i="25"/>
  <c r="M259" i="25"/>
  <c r="AA259" i="25"/>
  <c r="O259" i="25"/>
  <c r="O158" i="25"/>
  <c r="AA158" i="25"/>
  <c r="O159" i="25"/>
  <c r="AA168" i="25"/>
  <c r="AA169" i="25"/>
  <c r="O296" i="25"/>
  <c r="AA299" i="25"/>
  <c r="O299" i="25"/>
  <c r="O300" i="25"/>
  <c r="M304" i="25"/>
  <c r="AA304" i="25"/>
  <c r="AA192" i="25"/>
  <c r="M192" i="25"/>
  <c r="AA197" i="25"/>
  <c r="O197" i="25"/>
  <c r="O195" i="25"/>
  <c r="AA206" i="25"/>
  <c r="O206" i="25"/>
  <c r="M206" i="25"/>
  <c r="O210" i="25"/>
  <c r="X210" i="25" s="1"/>
  <c r="Y210" i="25" s="1"/>
  <c r="AA210" i="25"/>
  <c r="AA215" i="25"/>
  <c r="O215" i="25"/>
  <c r="X215" i="25" s="1"/>
  <c r="Y215" i="25" s="1"/>
  <c r="M231" i="25"/>
  <c r="AA231" i="25"/>
  <c r="O231" i="25"/>
  <c r="M235" i="25"/>
  <c r="AA235" i="25"/>
  <c r="O235" i="25"/>
  <c r="AA248" i="25"/>
  <c r="O248" i="25"/>
  <c r="M156" i="25"/>
  <c r="X156" i="25" s="1"/>
  <c r="Y156" i="25" s="1"/>
  <c r="AA159" i="25"/>
  <c r="M161" i="25"/>
  <c r="X161" i="25" s="1"/>
  <c r="Y161" i="25" s="1"/>
  <c r="M299" i="25"/>
  <c r="M300" i="25"/>
  <c r="AA301" i="25"/>
  <c r="M301" i="25"/>
  <c r="X301" i="25" s="1"/>
  <c r="Y301" i="25" s="1"/>
  <c r="O304" i="25"/>
  <c r="O305" i="25"/>
  <c r="X305" i="25" s="1"/>
  <c r="Y305" i="25" s="1"/>
  <c r="O306" i="25"/>
  <c r="O313" i="25"/>
  <c r="AA187" i="25"/>
  <c r="M187" i="25"/>
  <c r="X187" i="25" s="1"/>
  <c r="Y187" i="25" s="1"/>
  <c r="O192" i="25"/>
  <c r="AA193" i="25"/>
  <c r="M197" i="25"/>
  <c r="M195" i="25"/>
  <c r="O198" i="25"/>
  <c r="X198" i="25" s="1"/>
  <c r="Y198" i="25" s="1"/>
  <c r="O236" i="25"/>
  <c r="AA256" i="25"/>
  <c r="O256" i="25"/>
  <c r="M256" i="25"/>
  <c r="AA303" i="25"/>
  <c r="K191" i="25"/>
  <c r="M203" i="25"/>
  <c r="AA203" i="25"/>
  <c r="O203" i="25"/>
  <c r="O211" i="25"/>
  <c r="X211" i="25" s="1"/>
  <c r="Y211" i="25" s="1"/>
  <c r="AA211" i="25"/>
  <c r="O220" i="25"/>
  <c r="X220" i="25" s="1"/>
  <c r="Y220" i="25" s="1"/>
  <c r="O233" i="25"/>
  <c r="X233" i="25" s="1"/>
  <c r="Y233" i="25" s="1"/>
  <c r="M258" i="25"/>
  <c r="AA258" i="25"/>
  <c r="O258" i="25"/>
  <c r="M205" i="25"/>
  <c r="O217" i="25"/>
  <c r="X217" i="25" s="1"/>
  <c r="Y217" i="25" s="1"/>
  <c r="AA217" i="25"/>
  <c r="M232" i="25"/>
  <c r="X232" i="25" s="1"/>
  <c r="Y232" i="25" s="1"/>
  <c r="O240" i="25"/>
  <c r="X240" i="25" s="1"/>
  <c r="Y240" i="25" s="1"/>
  <c r="AA257" i="25"/>
  <c r="O261" i="25"/>
  <c r="X261" i="25" s="1"/>
  <c r="Y261" i="25" s="1"/>
  <c r="O271" i="25"/>
  <c r="X271" i="25" s="1"/>
  <c r="Y271" i="25" s="1"/>
  <c r="M279" i="25"/>
  <c r="X279" i="25" s="1"/>
  <c r="Y279" i="25" s="1"/>
  <c r="M281" i="25"/>
  <c r="M287" i="25"/>
  <c r="X287" i="25" s="1"/>
  <c r="Y287" i="25" s="1"/>
  <c r="O290" i="25"/>
  <c r="M290" i="25"/>
  <c r="O295" i="25"/>
  <c r="M295" i="25"/>
  <c r="O205" i="25"/>
  <c r="AA240" i="25"/>
  <c r="K277" i="25"/>
  <c r="K282" i="25" s="1"/>
  <c r="M285" i="25"/>
  <c r="AA285" i="25"/>
  <c r="O288" i="25"/>
  <c r="M288" i="25"/>
  <c r="O289" i="25"/>
  <c r="M289" i="25"/>
  <c r="AA293" i="25"/>
  <c r="O293" i="25"/>
  <c r="AA311" i="25"/>
  <c r="O311" i="25"/>
  <c r="X311" i="25" s="1"/>
  <c r="Y311" i="25" s="1"/>
  <c r="M257" i="25"/>
  <c r="X257" i="25" s="1"/>
  <c r="Y257" i="25" s="1"/>
  <c r="O262" i="25"/>
  <c r="X262" i="25" s="1"/>
  <c r="Y262" i="25" s="1"/>
  <c r="M278" i="25"/>
  <c r="O285" i="25"/>
  <c r="AA286" i="25"/>
  <c r="O291" i="25"/>
  <c r="M293" i="25"/>
  <c r="AA294" i="25"/>
  <c r="O294" i="25"/>
  <c r="M294" i="25"/>
  <c r="AA322" i="25"/>
  <c r="O322" i="25"/>
  <c r="X322" i="25" s="1"/>
  <c r="Y322" i="25" s="1"/>
  <c r="K284" i="25"/>
  <c r="M333" i="25"/>
  <c r="X333" i="25" s="1"/>
  <c r="Y333" i="25" s="1"/>
  <c r="AA333" i="25"/>
  <c r="AA336" i="25" s="1"/>
  <c r="M335" i="25"/>
  <c r="K338" i="25"/>
  <c r="K351" i="25" s="1"/>
  <c r="M339" i="25"/>
  <c r="X339" i="25" s="1"/>
  <c r="Y339" i="25" s="1"/>
  <c r="AA339" i="25"/>
  <c r="AA344" i="25"/>
  <c r="O344" i="25"/>
  <c r="M344" i="25"/>
  <c r="O355" i="25"/>
  <c r="X355" i="25" s="1"/>
  <c r="Y355" i="25" s="1"/>
  <c r="AA355" i="25"/>
  <c r="O380" i="25"/>
  <c r="M380" i="25"/>
  <c r="O310" i="25"/>
  <c r="X310" i="25" s="1"/>
  <c r="Y310" i="25" s="1"/>
  <c r="O335" i="25"/>
  <c r="O345" i="25"/>
  <c r="M345" i="25"/>
  <c r="AA345" i="25"/>
  <c r="O347" i="25"/>
  <c r="M347" i="25"/>
  <c r="AA349" i="25"/>
  <c r="O349" i="25"/>
  <c r="AA354" i="25"/>
  <c r="O354" i="25"/>
  <c r="X354" i="25" s="1"/>
  <c r="Y354" i="25" s="1"/>
  <c r="AA378" i="25"/>
  <c r="O378" i="25"/>
  <c r="M378" i="25"/>
  <c r="O381" i="25"/>
  <c r="M381" i="25"/>
  <c r="AA321" i="25"/>
  <c r="O321" i="25"/>
  <c r="X321" i="25" s="1"/>
  <c r="Y321" i="25" s="1"/>
  <c r="M340" i="25"/>
  <c r="AA342" i="25"/>
  <c r="O342" i="25"/>
  <c r="M342" i="25"/>
  <c r="AA312" i="25"/>
  <c r="O312" i="25"/>
  <c r="X312" i="25" s="1"/>
  <c r="Y312" i="25" s="1"/>
  <c r="M341" i="25"/>
  <c r="AA341" i="25"/>
  <c r="O341" i="25"/>
  <c r="O343" i="25"/>
  <c r="X343" i="25" s="1"/>
  <c r="Y343" i="25" s="1"/>
  <c r="O350" i="25"/>
  <c r="O357" i="25"/>
  <c r="X357" i="25" s="1"/>
  <c r="Y357" i="25" s="1"/>
  <c r="AA379" i="25"/>
  <c r="O379" i="25"/>
  <c r="M379" i="25"/>
  <c r="O346" i="25"/>
  <c r="X346" i="25" s="1"/>
  <c r="Y346" i="25" s="1"/>
  <c r="AA360" i="25"/>
  <c r="AA363" i="25" s="1"/>
  <c r="K369" i="25"/>
  <c r="K374" i="25"/>
  <c r="K385" i="25" s="1"/>
  <c r="O382" i="25"/>
  <c r="X382" i="25" s="1"/>
  <c r="Y382" i="25" s="1"/>
  <c r="AA382" i="25"/>
  <c r="K332" i="25"/>
  <c r="K336" i="25" s="1"/>
  <c r="O384" i="25"/>
  <c r="M384" i="25"/>
  <c r="AA395" i="25"/>
  <c r="O395" i="25"/>
  <c r="X395" i="25" s="1"/>
  <c r="Y395" i="25" s="1"/>
  <c r="O396" i="25"/>
  <c r="X396" i="25" s="1"/>
  <c r="Y396" i="25" s="1"/>
  <c r="M383" i="25"/>
  <c r="X383" i="25" s="1"/>
  <c r="Y383" i="25" s="1"/>
  <c r="AA383" i="25"/>
  <c r="AA471" i="25"/>
  <c r="O471" i="25"/>
  <c r="X471" i="25" s="1"/>
  <c r="Y471" i="25" s="1"/>
  <c r="AA465" i="25"/>
  <c r="O465" i="25"/>
  <c r="M465" i="25"/>
  <c r="AA472" i="25"/>
  <c r="O472" i="25"/>
  <c r="X472" i="25" s="1"/>
  <c r="Y472" i="25" s="1"/>
  <c r="AA466" i="25"/>
  <c r="O466" i="25"/>
  <c r="X466" i="25" s="1"/>
  <c r="Y466" i="25" s="1"/>
  <c r="O468" i="25"/>
  <c r="X468" i="25" s="1"/>
  <c r="Y468" i="25" s="1"/>
  <c r="AA468" i="25"/>
  <c r="AA469" i="25"/>
  <c r="M111" i="27" l="1"/>
  <c r="I518" i="26"/>
  <c r="K356" i="26"/>
  <c r="U181" i="25"/>
  <c r="M245" i="26"/>
  <c r="M272" i="26"/>
  <c r="X303" i="26"/>
  <c r="X320" i="26" s="1"/>
  <c r="AA508" i="26"/>
  <c r="AA509" i="26" s="1"/>
  <c r="AA272" i="26"/>
  <c r="X89" i="26"/>
  <c r="X98" i="26" s="1"/>
  <c r="I157" i="26"/>
  <c r="AA452" i="26"/>
  <c r="K512" i="26"/>
  <c r="K517" i="26" s="1"/>
  <c r="K514" i="26"/>
  <c r="M161" i="26"/>
  <c r="K518" i="26"/>
  <c r="K237" i="26"/>
  <c r="AA291" i="26"/>
  <c r="AA513" i="26" s="1"/>
  <c r="M80" i="26"/>
  <c r="M159" i="26" s="1"/>
  <c r="I45" i="26"/>
  <c r="I519" i="26"/>
  <c r="Z157" i="26"/>
  <c r="Z518" i="26"/>
  <c r="AA514" i="26"/>
  <c r="X299" i="26"/>
  <c r="M66" i="27"/>
  <c r="Y130" i="27"/>
  <c r="M201" i="27"/>
  <c r="X59" i="27"/>
  <c r="Y93" i="27"/>
  <c r="M220" i="27"/>
  <c r="M158" i="27"/>
  <c r="Y53" i="27"/>
  <c r="Y59" i="27" s="1"/>
  <c r="X197" i="27"/>
  <c r="X201" i="27" s="1"/>
  <c r="X38" i="27"/>
  <c r="X45" i="27" s="1"/>
  <c r="Y30" i="27"/>
  <c r="X110" i="27"/>
  <c r="Y197" i="27"/>
  <c r="X66" i="27"/>
  <c r="M139" i="27"/>
  <c r="X130" i="27"/>
  <c r="X139" i="27" s="1"/>
  <c r="X93" i="27"/>
  <c r="AA282" i="25"/>
  <c r="I476" i="25"/>
  <c r="U476" i="25"/>
  <c r="K25" i="25"/>
  <c r="K307" i="25"/>
  <c r="O254" i="25"/>
  <c r="O263" i="25" s="1"/>
  <c r="AA137" i="25"/>
  <c r="AA139" i="25" s="1"/>
  <c r="K207" i="25"/>
  <c r="W479" i="25"/>
  <c r="W475" i="25" s="1"/>
  <c r="I479" i="25"/>
  <c r="K398" i="25"/>
  <c r="U477" i="25"/>
  <c r="U475" i="25" s="1"/>
  <c r="O391" i="25"/>
  <c r="AA96" i="25"/>
  <c r="O368" i="25"/>
  <c r="K372" i="25"/>
  <c r="K107" i="25"/>
  <c r="I478" i="25"/>
  <c r="X278" i="25"/>
  <c r="Y278" i="25" s="1"/>
  <c r="M391" i="25"/>
  <c r="M398" i="25" s="1"/>
  <c r="K118" i="25"/>
  <c r="AA353" i="25"/>
  <c r="K358" i="25"/>
  <c r="K389" i="25"/>
  <c r="M360" i="25"/>
  <c r="M363" i="25" s="1"/>
  <c r="K363" i="25"/>
  <c r="I477" i="25"/>
  <c r="AA454" i="25"/>
  <c r="K462" i="25"/>
  <c r="I119" i="25"/>
  <c r="S478" i="25"/>
  <c r="S475" i="25" s="1"/>
  <c r="K327" i="25"/>
  <c r="K317" i="25"/>
  <c r="K37" i="25"/>
  <c r="U145" i="25"/>
  <c r="M44" i="26"/>
  <c r="AA161" i="26"/>
  <c r="AA231" i="26"/>
  <c r="X165" i="26"/>
  <c r="X186" i="26" s="1"/>
  <c r="M186" i="26"/>
  <c r="Y345" i="26"/>
  <c r="Y24" i="26"/>
  <c r="M29" i="26"/>
  <c r="M231" i="26"/>
  <c r="M299" i="26"/>
  <c r="M105" i="26"/>
  <c r="M87" i="26"/>
  <c r="X407" i="26"/>
  <c r="M452" i="26"/>
  <c r="X322" i="26"/>
  <c r="X350" i="26" s="1"/>
  <c r="M350" i="26"/>
  <c r="M356" i="26" s="1"/>
  <c r="K157" i="26"/>
  <c r="K49" i="26"/>
  <c r="X503" i="26"/>
  <c r="M508" i="26"/>
  <c r="Y53" i="26"/>
  <c r="Y400" i="26"/>
  <c r="AA87" i="26"/>
  <c r="AA160" i="26" s="1"/>
  <c r="X240" i="26"/>
  <c r="X274" i="26"/>
  <c r="X291" i="26" s="1"/>
  <c r="M291" i="26"/>
  <c r="M513" i="26" s="1"/>
  <c r="Y247" i="26"/>
  <c r="X272" i="26"/>
  <c r="O360" i="25"/>
  <c r="K165" i="25"/>
  <c r="AA189" i="25"/>
  <c r="K222" i="25"/>
  <c r="K71" i="25"/>
  <c r="M76" i="25"/>
  <c r="K78" i="25"/>
  <c r="K268" i="25"/>
  <c r="K273" i="25" s="1"/>
  <c r="M32" i="25"/>
  <c r="M37" i="25" s="1"/>
  <c r="O32" i="25"/>
  <c r="K249" i="25"/>
  <c r="AA128" i="25"/>
  <c r="AA135" i="25" s="1"/>
  <c r="AA32" i="25"/>
  <c r="M172" i="25"/>
  <c r="M180" i="25" s="1"/>
  <c r="K180" i="25"/>
  <c r="AA46" i="25"/>
  <c r="K59" i="25"/>
  <c r="M42" i="25"/>
  <c r="M44" i="25" s="1"/>
  <c r="K44" i="25"/>
  <c r="K30" i="25"/>
  <c r="AA154" i="25"/>
  <c r="O154" i="25"/>
  <c r="X154" i="25" s="1"/>
  <c r="M149" i="25"/>
  <c r="K152" i="25"/>
  <c r="O397" i="25"/>
  <c r="X397" i="25" s="1"/>
  <c r="Y397" i="25" s="1"/>
  <c r="O230" i="25"/>
  <c r="O237" i="25" s="1"/>
  <c r="AA230" i="25"/>
  <c r="AA237" i="25" s="1"/>
  <c r="M230" i="25"/>
  <c r="M237" i="25" s="1"/>
  <c r="M201" i="25"/>
  <c r="O239" i="25"/>
  <c r="O241" i="25" s="1"/>
  <c r="AA239" i="25"/>
  <c r="AA241" i="25" s="1"/>
  <c r="AA167" i="25"/>
  <c r="AA170" i="25" s="1"/>
  <c r="O128" i="25"/>
  <c r="O135" i="25" s="1"/>
  <c r="U364" i="25"/>
  <c r="O353" i="25"/>
  <c r="O167" i="25"/>
  <c r="O170" i="25" s="1"/>
  <c r="M128" i="25"/>
  <c r="M135" i="25" s="1"/>
  <c r="M219" i="27"/>
  <c r="AA219" i="27"/>
  <c r="M217" i="27"/>
  <c r="M218" i="27"/>
  <c r="K456" i="26"/>
  <c r="X454" i="26"/>
  <c r="X455" i="26" s="1"/>
  <c r="Z478" i="25"/>
  <c r="Z475" i="25" s="1"/>
  <c r="U223" i="25"/>
  <c r="U328" i="25"/>
  <c r="M254" i="25"/>
  <c r="AA254" i="25"/>
  <c r="AA263" i="25" s="1"/>
  <c r="M80" i="25"/>
  <c r="M96" i="25" s="1"/>
  <c r="S474" i="25"/>
  <c r="U399" i="25"/>
  <c r="I72" i="25"/>
  <c r="O80" i="25"/>
  <c r="O96" i="25" s="1"/>
  <c r="I223" i="25"/>
  <c r="O172" i="25"/>
  <c r="AA172" i="25"/>
  <c r="I145" i="25"/>
  <c r="I273" i="25"/>
  <c r="I328" i="25"/>
  <c r="I181" i="25"/>
  <c r="X248" i="25"/>
  <c r="Y248" i="25" s="1"/>
  <c r="O55" i="25"/>
  <c r="X55" i="25" s="1"/>
  <c r="O149" i="25"/>
  <c r="O76" i="25"/>
  <c r="X348" i="25"/>
  <c r="Y348" i="25" s="1"/>
  <c r="AA55" i="25"/>
  <c r="O14" i="25"/>
  <c r="O25" i="25" s="1"/>
  <c r="O185" i="25"/>
  <c r="O189" i="25" s="1"/>
  <c r="M464" i="25"/>
  <c r="O42" i="25"/>
  <c r="I474" i="25"/>
  <c r="I364" i="25"/>
  <c r="M141" i="25"/>
  <c r="M144" i="25" s="1"/>
  <c r="K145" i="25"/>
  <c r="M319" i="25"/>
  <c r="M327" i="25" s="1"/>
  <c r="I250" i="25"/>
  <c r="AA27" i="25"/>
  <c r="I399" i="25"/>
  <c r="M368" i="25"/>
  <c r="AA98" i="25"/>
  <c r="O201" i="25"/>
  <c r="AA29" i="26"/>
  <c r="AA49" i="26" s="1"/>
  <c r="K509" i="26"/>
  <c r="X115" i="26"/>
  <c r="X130" i="26" s="1"/>
  <c r="AA356" i="26"/>
  <c r="X233" i="26"/>
  <c r="X236" i="26" s="1"/>
  <c r="X495" i="26"/>
  <c r="X501" i="26" s="1"/>
  <c r="X188" i="26"/>
  <c r="X231" i="26" s="1"/>
  <c r="X132" i="26"/>
  <c r="X156" i="26" s="1"/>
  <c r="X359" i="26"/>
  <c r="X405" i="26" s="1"/>
  <c r="AA461" i="25"/>
  <c r="X281" i="25"/>
  <c r="Y281" i="25" s="1"/>
  <c r="AA319" i="25"/>
  <c r="AA459" i="25"/>
  <c r="AA458" i="25"/>
  <c r="O27" i="25"/>
  <c r="O30" i="25" s="1"/>
  <c r="O319" i="25"/>
  <c r="O361" i="25"/>
  <c r="X361" i="25" s="1"/>
  <c r="Y361" i="25" s="1"/>
  <c r="AA34" i="25"/>
  <c r="O219" i="25"/>
  <c r="X219" i="25" s="1"/>
  <c r="Y219" i="25" s="1"/>
  <c r="O394" i="25"/>
  <c r="X394" i="25" s="1"/>
  <c r="Y394" i="25" s="1"/>
  <c r="AA266" i="25"/>
  <c r="AA69" i="25"/>
  <c r="AA314" i="25"/>
  <c r="AA104" i="25"/>
  <c r="O69" i="25"/>
  <c r="X69" i="25" s="1"/>
  <c r="Y69" i="25" s="1"/>
  <c r="AA324" i="25"/>
  <c r="AA315" i="25"/>
  <c r="X306" i="25"/>
  <c r="Y306" i="25" s="1"/>
  <c r="AA14" i="25"/>
  <c r="AA25" i="25" s="1"/>
  <c r="X335" i="25"/>
  <c r="Y335" i="25" s="1"/>
  <c r="AA316" i="25"/>
  <c r="O141" i="25"/>
  <c r="O144" i="25" s="1"/>
  <c r="AA141" i="25"/>
  <c r="AA144" i="25" s="1"/>
  <c r="AA457" i="25"/>
  <c r="AA456" i="25"/>
  <c r="O388" i="25"/>
  <c r="X388" i="25" s="1"/>
  <c r="Y388" i="25" s="1"/>
  <c r="O216" i="25"/>
  <c r="X216" i="25" s="1"/>
  <c r="Y216" i="25" s="1"/>
  <c r="X291" i="25"/>
  <c r="Y291" i="25" s="1"/>
  <c r="O115" i="25"/>
  <c r="X115" i="25" s="1"/>
  <c r="Y115" i="25" s="1"/>
  <c r="AA455" i="25"/>
  <c r="AA267" i="25"/>
  <c r="X243" i="25"/>
  <c r="AA460" i="25"/>
  <c r="AA29" i="25"/>
  <c r="O246" i="25"/>
  <c r="X246" i="25" s="1"/>
  <c r="Y246" i="25" s="1"/>
  <c r="M227" i="25"/>
  <c r="M228" i="25" s="1"/>
  <c r="O320" i="25"/>
  <c r="X320" i="25" s="1"/>
  <c r="Y320" i="25" s="1"/>
  <c r="X340" i="25"/>
  <c r="Y340" i="25" s="1"/>
  <c r="O35" i="25"/>
  <c r="X35" i="25" s="1"/>
  <c r="Y35" i="25" s="1"/>
  <c r="AA392" i="25"/>
  <c r="AA393" i="25"/>
  <c r="O173" i="25"/>
  <c r="X173" i="25" s="1"/>
  <c r="Y173" i="25" s="1"/>
  <c r="O179" i="25"/>
  <c r="X179" i="25" s="1"/>
  <c r="Y179" i="25" s="1"/>
  <c r="AA179" i="25"/>
  <c r="O326" i="25"/>
  <c r="X326" i="25" s="1"/>
  <c r="Y326" i="25" s="1"/>
  <c r="AA326" i="25"/>
  <c r="O356" i="25"/>
  <c r="X356" i="25" s="1"/>
  <c r="Y356" i="25" s="1"/>
  <c r="AA356" i="25"/>
  <c r="M185" i="25"/>
  <c r="M189" i="25" s="1"/>
  <c r="Y85" i="26"/>
  <c r="X441" i="26"/>
  <c r="AA113" i="26"/>
  <c r="X104" i="26"/>
  <c r="X105" i="26" s="1"/>
  <c r="X205" i="25"/>
  <c r="Y205" i="25" s="1"/>
  <c r="K216" i="27"/>
  <c r="O137" i="25"/>
  <c r="O139" i="25" s="1"/>
  <c r="K228" i="25"/>
  <c r="Z119" i="25"/>
  <c r="X163" i="25"/>
  <c r="Y163" i="25" s="1"/>
  <c r="X347" i="25"/>
  <c r="Y347" i="25" s="1"/>
  <c r="X313" i="25"/>
  <c r="X371" i="25"/>
  <c r="Y371" i="25" s="1"/>
  <c r="X160" i="25"/>
  <c r="Y160" i="25" s="1"/>
  <c r="X86" i="25"/>
  <c r="Y86" i="25" s="1"/>
  <c r="X47" i="25"/>
  <c r="Y47" i="25" s="1"/>
  <c r="X90" i="25"/>
  <c r="Y90" i="25" s="1"/>
  <c r="O227" i="25"/>
  <c r="O228" i="25" s="1"/>
  <c r="X294" i="25"/>
  <c r="Y294" i="25" s="1"/>
  <c r="X206" i="25"/>
  <c r="Y206" i="25" s="1"/>
  <c r="X379" i="25"/>
  <c r="Y379" i="25" s="1"/>
  <c r="X378" i="25"/>
  <c r="Y378" i="25" s="1"/>
  <c r="X256" i="25"/>
  <c r="Y256" i="25" s="1"/>
  <c r="M14" i="25"/>
  <c r="M25" i="25" s="1"/>
  <c r="X465" i="25"/>
  <c r="Y465" i="25" s="1"/>
  <c r="X288" i="25"/>
  <c r="Y288" i="25" s="1"/>
  <c r="X151" i="25"/>
  <c r="Y151" i="25" s="1"/>
  <c r="X85" i="25"/>
  <c r="Y85" i="25" s="1"/>
  <c r="X204" i="25"/>
  <c r="Y204" i="25" s="1"/>
  <c r="O454" i="25"/>
  <c r="O462" i="25" s="1"/>
  <c r="X349" i="25"/>
  <c r="Y349" i="25" s="1"/>
  <c r="X53" i="25"/>
  <c r="Y53" i="25" s="1"/>
  <c r="X93" i="25"/>
  <c r="Y93" i="25" s="1"/>
  <c r="X52" i="25"/>
  <c r="Y52" i="25" s="1"/>
  <c r="X345" i="25"/>
  <c r="Y345" i="25" s="1"/>
  <c r="X344" i="25"/>
  <c r="Y344" i="25" s="1"/>
  <c r="X304" i="25"/>
  <c r="Y304" i="25" s="1"/>
  <c r="X325" i="25"/>
  <c r="X54" i="25"/>
  <c r="Y54" i="25" s="1"/>
  <c r="X376" i="25"/>
  <c r="Y376" i="25" s="1"/>
  <c r="X18" i="25"/>
  <c r="Y18" i="25" s="1"/>
  <c r="X293" i="25"/>
  <c r="Y293" i="25" s="1"/>
  <c r="X158" i="25"/>
  <c r="Y158" i="25" s="1"/>
  <c r="X82" i="25"/>
  <c r="Y82" i="25" s="1"/>
  <c r="X94" i="25"/>
  <c r="Y94" i="25" s="1"/>
  <c r="Y152" i="27"/>
  <c r="Y157" i="27" s="1"/>
  <c r="X220" i="27"/>
  <c r="Y199" i="27"/>
  <c r="Y200" i="27" s="1"/>
  <c r="Y11" i="27"/>
  <c r="Y19" i="27" s="1"/>
  <c r="Y95" i="27"/>
  <c r="Y110" i="27" s="1"/>
  <c r="Y161" i="27"/>
  <c r="Y166" i="27" s="1"/>
  <c r="Y168" i="27"/>
  <c r="Y184" i="27" s="1"/>
  <c r="Y61" i="27"/>
  <c r="Y69" i="27"/>
  <c r="Y77" i="27" s="1"/>
  <c r="X143" i="27"/>
  <c r="X158" i="27" s="1"/>
  <c r="Y142" i="27"/>
  <c r="Y132" i="27"/>
  <c r="Y138" i="27" s="1"/>
  <c r="Y145" i="27"/>
  <c r="Y150" i="27" s="1"/>
  <c r="Y114" i="27"/>
  <c r="Y120" i="27" s="1"/>
  <c r="X62" i="26"/>
  <c r="X80" i="26" s="1"/>
  <c r="X159" i="26" s="1"/>
  <c r="X32" i="26"/>
  <c r="X44" i="26" s="1"/>
  <c r="Y330" i="26"/>
  <c r="Y407" i="26"/>
  <c r="Y293" i="26"/>
  <c r="Y299" i="26" s="1"/>
  <c r="X242" i="26"/>
  <c r="X82" i="26"/>
  <c r="X17" i="26"/>
  <c r="X29" i="26" s="1"/>
  <c r="X352" i="26"/>
  <c r="X355" i="26" s="1"/>
  <c r="X350" i="25"/>
  <c r="Y350" i="25" s="1"/>
  <c r="X285" i="25"/>
  <c r="Y285" i="25" s="1"/>
  <c r="X289" i="25"/>
  <c r="Y289" i="25" s="1"/>
  <c r="X258" i="25"/>
  <c r="Y258" i="25" s="1"/>
  <c r="X299" i="25"/>
  <c r="Y299" i="25" s="1"/>
  <c r="X159" i="25"/>
  <c r="Y159" i="25" s="1"/>
  <c r="X259" i="25"/>
  <c r="Y259" i="25" s="1"/>
  <c r="O46" i="25"/>
  <c r="X164" i="25"/>
  <c r="Y164" i="25" s="1"/>
  <c r="X157" i="25"/>
  <c r="Y157" i="25" s="1"/>
  <c r="X384" i="25"/>
  <c r="Y384" i="25" s="1"/>
  <c r="X341" i="25"/>
  <c r="Y341" i="25" s="1"/>
  <c r="X84" i="25"/>
  <c r="Y84" i="25" s="1"/>
  <c r="X162" i="25"/>
  <c r="Y162" i="25" s="1"/>
  <c r="M46" i="25"/>
  <c r="M59" i="25" s="1"/>
  <c r="X95" i="25"/>
  <c r="Y95" i="25" s="1"/>
  <c r="X50" i="25"/>
  <c r="Y50" i="25" s="1"/>
  <c r="X91" i="25"/>
  <c r="Y91" i="25" s="1"/>
  <c r="X48" i="25"/>
  <c r="Y48" i="25" s="1"/>
  <c r="X23" i="25"/>
  <c r="Y23" i="25" s="1"/>
  <c r="O369" i="25"/>
  <c r="M369" i="25"/>
  <c r="X342" i="25"/>
  <c r="Y342" i="25" s="1"/>
  <c r="X380" i="25"/>
  <c r="Y380" i="25" s="1"/>
  <c r="X295" i="25"/>
  <c r="Y295" i="25" s="1"/>
  <c r="AA247" i="25"/>
  <c r="AA249" i="25" s="1"/>
  <c r="O247" i="25"/>
  <c r="X247" i="25" s="1"/>
  <c r="Y247" i="25" s="1"/>
  <c r="X235" i="25"/>
  <c r="Y235" i="25" s="1"/>
  <c r="X231" i="25"/>
  <c r="Y231" i="25" s="1"/>
  <c r="X197" i="25"/>
  <c r="Y197" i="25" s="1"/>
  <c r="X234" i="25"/>
  <c r="Y234" i="25" s="1"/>
  <c r="X56" i="25"/>
  <c r="Y56" i="25" s="1"/>
  <c r="O123" i="25"/>
  <c r="M123" i="25"/>
  <c r="M126" i="25" s="1"/>
  <c r="O126" i="25" s="1"/>
  <c r="O277" i="25"/>
  <c r="O282" i="25" s="1"/>
  <c r="M277" i="25"/>
  <c r="M282" i="25" s="1"/>
  <c r="X195" i="25"/>
  <c r="Y195" i="25" s="1"/>
  <c r="X300" i="25"/>
  <c r="Y300" i="25" s="1"/>
  <c r="X296" i="25"/>
  <c r="O10" i="25"/>
  <c r="O12" i="25" s="1"/>
  <c r="M10" i="25"/>
  <c r="M12" i="25" s="1"/>
  <c r="O61" i="25"/>
  <c r="O65" i="25" s="1"/>
  <c r="AA61" i="25"/>
  <c r="AA65" i="25" s="1"/>
  <c r="AA109" i="25"/>
  <c r="AA118" i="25" s="1"/>
  <c r="O109" i="25"/>
  <c r="M109" i="25"/>
  <c r="M118" i="25" s="1"/>
  <c r="O98" i="25"/>
  <c r="O107" i="25" s="1"/>
  <c r="X15" i="25"/>
  <c r="Y15" i="25" s="1"/>
  <c r="AA464" i="25"/>
  <c r="AA473" i="25" s="1"/>
  <c r="O464" i="25"/>
  <c r="O473" i="25" s="1"/>
  <c r="O332" i="25"/>
  <c r="O336" i="25" s="1"/>
  <c r="M332" i="25"/>
  <c r="M336" i="25" s="1"/>
  <c r="AA374" i="25"/>
  <c r="AA385" i="25" s="1"/>
  <c r="O374" i="25"/>
  <c r="O385" i="25" s="1"/>
  <c r="M374" i="25"/>
  <c r="M385" i="25" s="1"/>
  <c r="X381" i="25"/>
  <c r="Y381" i="25" s="1"/>
  <c r="AA309" i="25"/>
  <c r="O309" i="25"/>
  <c r="O317" i="25" s="1"/>
  <c r="O284" i="25"/>
  <c r="AA284" i="25"/>
  <c r="M284" i="25"/>
  <c r="O209" i="25"/>
  <c r="O212" i="25" s="1"/>
  <c r="AA209" i="25"/>
  <c r="AA212" i="25" s="1"/>
  <c r="X290" i="25"/>
  <c r="Y290" i="25" s="1"/>
  <c r="X203" i="25"/>
  <c r="Y203" i="25" s="1"/>
  <c r="X192" i="25"/>
  <c r="Y192" i="25" s="1"/>
  <c r="AA174" i="25"/>
  <c r="O174" i="25"/>
  <c r="X174" i="25" s="1"/>
  <c r="X24" i="25"/>
  <c r="Y24" i="25" s="1"/>
  <c r="X51" i="25"/>
  <c r="Y51" i="25" s="1"/>
  <c r="AA43" i="25"/>
  <c r="AA44" i="25" s="1"/>
  <c r="O43" i="25"/>
  <c r="X43" i="25" s="1"/>
  <c r="X88" i="25"/>
  <c r="Y88" i="25" s="1"/>
  <c r="X83" i="25"/>
  <c r="Y83" i="25" s="1"/>
  <c r="X49" i="25"/>
  <c r="Y49" i="25" s="1"/>
  <c r="X58" i="25"/>
  <c r="Y58" i="25" s="1"/>
  <c r="O387" i="25"/>
  <c r="AA387" i="25"/>
  <c r="AA389" i="25" s="1"/>
  <c r="O338" i="25"/>
  <c r="O351" i="25" s="1"/>
  <c r="M338" i="25"/>
  <c r="M351" i="25" s="1"/>
  <c r="AA338" i="25"/>
  <c r="AA351" i="25" s="1"/>
  <c r="O270" i="25"/>
  <c r="O272" i="25" s="1"/>
  <c r="AA265" i="25"/>
  <c r="O265" i="25"/>
  <c r="O268" i="25" s="1"/>
  <c r="AA214" i="25"/>
  <c r="AA222" i="25" s="1"/>
  <c r="O214" i="25"/>
  <c r="M214" i="25"/>
  <c r="M222" i="25" s="1"/>
  <c r="O191" i="25"/>
  <c r="AA191" i="25"/>
  <c r="AA207" i="25" s="1"/>
  <c r="M191" i="25"/>
  <c r="X236" i="25"/>
  <c r="AA298" i="25"/>
  <c r="O298" i="25"/>
  <c r="M298" i="25"/>
  <c r="AA155" i="25"/>
  <c r="O155" i="25"/>
  <c r="M155" i="25"/>
  <c r="M165" i="25" s="1"/>
  <c r="O150" i="25"/>
  <c r="M150" i="25"/>
  <c r="AA77" i="25"/>
  <c r="AA78" i="25" s="1"/>
  <c r="O77" i="25"/>
  <c r="M77" i="25"/>
  <c r="AA67" i="25"/>
  <c r="O67" i="25"/>
  <c r="M67" i="25"/>
  <c r="M71" i="25" s="1"/>
  <c r="K38" i="25" l="1"/>
  <c r="Y303" i="26"/>
  <c r="Y320" i="26" s="1"/>
  <c r="O118" i="25"/>
  <c r="AA71" i="25"/>
  <c r="Y165" i="26"/>
  <c r="Y186" i="26" s="1"/>
  <c r="M160" i="26"/>
  <c r="M157" i="26" s="1"/>
  <c r="Y240" i="26"/>
  <c r="X245" i="26"/>
  <c r="Y89" i="26"/>
  <c r="Y98" i="26" s="1"/>
  <c r="M514" i="26"/>
  <c r="Y274" i="26"/>
  <c r="Y291" i="26" s="1"/>
  <c r="X161" i="26"/>
  <c r="AA45" i="26"/>
  <c r="AA519" i="26"/>
  <c r="M237" i="26"/>
  <c r="AA157" i="26"/>
  <c r="AA518" i="26"/>
  <c r="Y322" i="26"/>
  <c r="K45" i="26"/>
  <c r="K519" i="26"/>
  <c r="AA512" i="26"/>
  <c r="AA517" i="26" s="1"/>
  <c r="X513" i="26"/>
  <c r="M512" i="26"/>
  <c r="M517" i="26" s="1"/>
  <c r="Y201" i="27"/>
  <c r="Y38" i="27"/>
  <c r="Y45" i="27" s="1"/>
  <c r="Y139" i="27"/>
  <c r="Y65" i="27"/>
  <c r="Y66" i="27" s="1"/>
  <c r="Y111" i="27"/>
  <c r="X111" i="27"/>
  <c r="O327" i="25"/>
  <c r="AA476" i="25"/>
  <c r="I475" i="25"/>
  <c r="AA307" i="25"/>
  <c r="K479" i="25"/>
  <c r="O363" i="25"/>
  <c r="AA327" i="25"/>
  <c r="K477" i="25"/>
  <c r="AA317" i="25"/>
  <c r="M38" i="25"/>
  <c r="AA107" i="25"/>
  <c r="AA119" i="25" s="1"/>
  <c r="AA398" i="25"/>
  <c r="O152" i="25"/>
  <c r="O372" i="25"/>
  <c r="O389" i="25"/>
  <c r="O398" i="25"/>
  <c r="X230" i="25"/>
  <c r="X237" i="25" s="1"/>
  <c r="X360" i="25"/>
  <c r="X363" i="25" s="1"/>
  <c r="O59" i="25"/>
  <c r="X368" i="25"/>
  <c r="M372" i="25"/>
  <c r="AA180" i="25"/>
  <c r="X353" i="25"/>
  <c r="X358" i="25" s="1"/>
  <c r="O358" i="25"/>
  <c r="AA268" i="25"/>
  <c r="AA273" i="25" s="1"/>
  <c r="M307" i="25"/>
  <c r="M328" i="25" s="1"/>
  <c r="O307" i="25"/>
  <c r="X391" i="25"/>
  <c r="X398" i="25" s="1"/>
  <c r="M473" i="25"/>
  <c r="M479" i="25" s="1"/>
  <c r="O37" i="25"/>
  <c r="O38" i="25" s="1"/>
  <c r="K478" i="25"/>
  <c r="O180" i="25"/>
  <c r="O71" i="25"/>
  <c r="O207" i="25"/>
  <c r="AA462" i="25"/>
  <c r="AA358" i="25"/>
  <c r="AA364" i="25" s="1"/>
  <c r="K476" i="25"/>
  <c r="X49" i="26"/>
  <c r="X87" i="26"/>
  <c r="X160" i="26" s="1"/>
  <c r="X237" i="26"/>
  <c r="Y60" i="26"/>
  <c r="Y158" i="26" s="1"/>
  <c r="X452" i="26"/>
  <c r="X512" i="26" s="1"/>
  <c r="X517" i="26" s="1"/>
  <c r="AA237" i="26"/>
  <c r="X113" i="26"/>
  <c r="Y503" i="26"/>
  <c r="X508" i="26"/>
  <c r="X514" i="26" s="1"/>
  <c r="M49" i="26"/>
  <c r="Y272" i="26"/>
  <c r="M113" i="26"/>
  <c r="X42" i="25"/>
  <c r="X44" i="25" s="1"/>
  <c r="O44" i="25"/>
  <c r="M152" i="25"/>
  <c r="M181" i="25" s="1"/>
  <c r="AA59" i="25"/>
  <c r="X76" i="25"/>
  <c r="Y76" i="25" s="1"/>
  <c r="O78" i="25"/>
  <c r="O119" i="25" s="1"/>
  <c r="X249" i="25"/>
  <c r="X149" i="25"/>
  <c r="Y149" i="25" s="1"/>
  <c r="AA30" i="25"/>
  <c r="X172" i="25"/>
  <c r="X180" i="25" s="1"/>
  <c r="O165" i="25"/>
  <c r="AA165" i="25"/>
  <c r="AA37" i="25"/>
  <c r="O249" i="25"/>
  <c r="O250" i="25" s="1"/>
  <c r="O222" i="25"/>
  <c r="M263" i="25"/>
  <c r="M273" i="25" s="1"/>
  <c r="M207" i="25"/>
  <c r="M477" i="25" s="1"/>
  <c r="X239" i="25"/>
  <c r="X241" i="25" s="1"/>
  <c r="X32" i="25"/>
  <c r="X37" i="25" s="1"/>
  <c r="M78" i="25"/>
  <c r="M119" i="25" s="1"/>
  <c r="Y454" i="26"/>
  <c r="Y455" i="26" s="1"/>
  <c r="M216" i="27"/>
  <c r="K72" i="25"/>
  <c r="O474" i="25"/>
  <c r="X80" i="25"/>
  <c r="X96" i="25" s="1"/>
  <c r="X167" i="25"/>
  <c r="X170" i="25" s="1"/>
  <c r="X254" i="25"/>
  <c r="X128" i="25"/>
  <c r="M250" i="25"/>
  <c r="M145" i="25"/>
  <c r="X219" i="27"/>
  <c r="X217" i="27"/>
  <c r="X218" i="27"/>
  <c r="Y233" i="26"/>
  <c r="Y236" i="26" s="1"/>
  <c r="Y188" i="26"/>
  <c r="Y231" i="26" s="1"/>
  <c r="AA145" i="25"/>
  <c r="K364" i="25"/>
  <c r="AA399" i="25"/>
  <c r="K181" i="25"/>
  <c r="AA250" i="25"/>
  <c r="AA223" i="25"/>
  <c r="K250" i="25"/>
  <c r="M364" i="25"/>
  <c r="Y368" i="25"/>
  <c r="K399" i="25"/>
  <c r="O273" i="25"/>
  <c r="K474" i="25"/>
  <c r="K328" i="25"/>
  <c r="K119" i="25"/>
  <c r="M72" i="25"/>
  <c r="X137" i="25"/>
  <c r="X139" i="25" s="1"/>
  <c r="K223" i="25"/>
  <c r="X141" i="25"/>
  <c r="X144" i="25" s="1"/>
  <c r="Y243" i="25"/>
  <c r="Y249" i="25" s="1"/>
  <c r="Y236" i="25"/>
  <c r="X201" i="25"/>
  <c r="Y115" i="26"/>
  <c r="Y130" i="26" s="1"/>
  <c r="M509" i="26"/>
  <c r="M456" i="26"/>
  <c r="Y495" i="26"/>
  <c r="Y501" i="26" s="1"/>
  <c r="X356" i="26"/>
  <c r="Y359" i="26"/>
  <c r="Y405" i="26" s="1"/>
  <c r="Y132" i="26"/>
  <c r="Y156" i="26" s="1"/>
  <c r="Y55" i="25"/>
  <c r="X27" i="25"/>
  <c r="X30" i="25" s="1"/>
  <c r="X319" i="25"/>
  <c r="X327" i="25" s="1"/>
  <c r="X185" i="25"/>
  <c r="X189" i="25" s="1"/>
  <c r="Y313" i="25"/>
  <c r="X454" i="25"/>
  <c r="X462" i="25" s="1"/>
  <c r="X227" i="25"/>
  <c r="X228" i="25" s="1"/>
  <c r="Y441" i="26"/>
  <c r="Y452" i="26" s="1"/>
  <c r="Y104" i="26"/>
  <c r="Y105" i="26" s="1"/>
  <c r="X46" i="25"/>
  <c r="X59" i="25" s="1"/>
  <c r="Y174" i="25"/>
  <c r="X14" i="25"/>
  <c r="Y325" i="25"/>
  <c r="AA216" i="27"/>
  <c r="Y143" i="27"/>
  <c r="Y158" i="27" s="1"/>
  <c r="Y220" i="27"/>
  <c r="Y352" i="26"/>
  <c r="Y355" i="26" s="1"/>
  <c r="Y32" i="26"/>
  <c r="Y44" i="26" s="1"/>
  <c r="Y82" i="26"/>
  <c r="Y17" i="26"/>
  <c r="Y29" i="26" s="1"/>
  <c r="Y62" i="26"/>
  <c r="Y80" i="26" s="1"/>
  <c r="Y159" i="26" s="1"/>
  <c r="Y242" i="26"/>
  <c r="X191" i="25"/>
  <c r="X332" i="25"/>
  <c r="X336" i="25" s="1"/>
  <c r="X464" i="25"/>
  <c r="X473" i="25" s="1"/>
  <c r="X277" i="25"/>
  <c r="X282" i="25" s="1"/>
  <c r="Y230" i="25"/>
  <c r="X109" i="25"/>
  <c r="X118" i="25" s="1"/>
  <c r="X61" i="25"/>
  <c r="X65" i="25" s="1"/>
  <c r="X10" i="25"/>
  <c r="X12" i="25" s="1"/>
  <c r="X67" i="25"/>
  <c r="X71" i="25" s="1"/>
  <c r="X214" i="25"/>
  <c r="X222" i="25" s="1"/>
  <c r="Y154" i="25"/>
  <c r="X77" i="25"/>
  <c r="Y77" i="25" s="1"/>
  <c r="X155" i="25"/>
  <c r="X165" i="25" s="1"/>
  <c r="X298" i="25"/>
  <c r="X265" i="25"/>
  <c r="X268" i="25" s="1"/>
  <c r="X270" i="25"/>
  <c r="X272" i="25" s="1"/>
  <c r="X387" i="25"/>
  <c r="X389" i="25" s="1"/>
  <c r="X309" i="25"/>
  <c r="X317" i="25" s="1"/>
  <c r="X150" i="25"/>
  <c r="Y150" i="25" s="1"/>
  <c r="X338" i="25"/>
  <c r="X351" i="25" s="1"/>
  <c r="X209" i="25"/>
  <c r="X212" i="25" s="1"/>
  <c r="X284" i="25"/>
  <c r="X307" i="25" s="1"/>
  <c r="X374" i="25"/>
  <c r="X385" i="25" s="1"/>
  <c r="X98" i="25"/>
  <c r="X107" i="25" s="1"/>
  <c r="Y296" i="25"/>
  <c r="X123" i="25"/>
  <c r="X126" i="25" s="1"/>
  <c r="X369" i="25"/>
  <c r="Y391" i="25"/>
  <c r="Y398" i="25" s="1"/>
  <c r="AA181" i="25" l="1"/>
  <c r="AA72" i="25"/>
  <c r="M518" i="26"/>
  <c r="M223" i="25"/>
  <c r="Y42" i="25"/>
  <c r="Y245" i="26"/>
  <c r="X456" i="26"/>
  <c r="X509" i="26"/>
  <c r="M45" i="26"/>
  <c r="M519" i="26"/>
  <c r="Y350" i="26"/>
  <c r="Y512" i="26" s="1"/>
  <c r="X157" i="26"/>
  <c r="X518" i="26"/>
  <c r="Y513" i="26"/>
  <c r="X45" i="26"/>
  <c r="X519" i="26"/>
  <c r="Y172" i="25"/>
  <c r="O477" i="25"/>
  <c r="X25" i="25"/>
  <c r="X38" i="25" s="1"/>
  <c r="Y14" i="25"/>
  <c r="Y25" i="25" s="1"/>
  <c r="X207" i="25"/>
  <c r="AA479" i="25"/>
  <c r="Y353" i="25"/>
  <c r="Y358" i="25" s="1"/>
  <c r="Y167" i="25"/>
  <c r="Y170" i="25" s="1"/>
  <c r="M476" i="25"/>
  <c r="M475" i="25" s="1"/>
  <c r="O478" i="25"/>
  <c r="X479" i="25"/>
  <c r="X478" i="25"/>
  <c r="AA478" i="25"/>
  <c r="M474" i="25"/>
  <c r="Y78" i="25"/>
  <c r="O479" i="25"/>
  <c r="AA477" i="25"/>
  <c r="X372" i="25"/>
  <c r="Y360" i="25"/>
  <c r="Y363" i="25" s="1"/>
  <c r="O476" i="25"/>
  <c r="Y80" i="25"/>
  <c r="Y96" i="25" s="1"/>
  <c r="AA38" i="25"/>
  <c r="K475" i="25"/>
  <c r="Y161" i="26"/>
  <c r="Y237" i="26"/>
  <c r="Y87" i="26"/>
  <c r="Y160" i="26" s="1"/>
  <c r="Y49" i="26"/>
  <c r="Y508" i="26"/>
  <c r="Y514" i="26" s="1"/>
  <c r="Y113" i="26"/>
  <c r="Y254" i="25"/>
  <c r="Y263" i="25" s="1"/>
  <c r="X263" i="25"/>
  <c r="X273" i="25" s="1"/>
  <c r="Y237" i="25"/>
  <c r="Y239" i="25"/>
  <c r="Y241" i="25" s="1"/>
  <c r="Y152" i="25"/>
  <c r="Y32" i="25"/>
  <c r="Y37" i="25" s="1"/>
  <c r="Y180" i="25"/>
  <c r="X78" i="25"/>
  <c r="X119" i="25" s="1"/>
  <c r="X152" i="25"/>
  <c r="Y128" i="25"/>
  <c r="Y135" i="25" s="1"/>
  <c r="X135" i="25"/>
  <c r="X145" i="25" s="1"/>
  <c r="O328" i="25"/>
  <c r="Y219" i="27"/>
  <c r="O399" i="25"/>
  <c r="O364" i="25"/>
  <c r="Y217" i="27"/>
  <c r="Y218" i="27"/>
  <c r="O223" i="25"/>
  <c r="AA328" i="25"/>
  <c r="O181" i="25"/>
  <c r="AA474" i="25"/>
  <c r="O145" i="25"/>
  <c r="M399" i="25"/>
  <c r="Y141" i="25"/>
  <c r="Y144" i="25" s="1"/>
  <c r="O72" i="25"/>
  <c r="X72" i="25"/>
  <c r="Y319" i="25"/>
  <c r="Y327" i="25" s="1"/>
  <c r="Y454" i="25"/>
  <c r="Y462" i="25" s="1"/>
  <c r="X474" i="25"/>
  <c r="Y27" i="25"/>
  <c r="Y30" i="25" s="1"/>
  <c r="X250" i="25"/>
  <c r="X364" i="25"/>
  <c r="Y137" i="25"/>
  <c r="Y139" i="25" s="1"/>
  <c r="Y298" i="25"/>
  <c r="Y155" i="25"/>
  <c r="Y165" i="25" s="1"/>
  <c r="Y201" i="25"/>
  <c r="X223" i="25"/>
  <c r="Y456" i="26"/>
  <c r="Y185" i="25"/>
  <c r="Y189" i="25" s="1"/>
  <c r="Y227" i="25"/>
  <c r="Y228" i="25" s="1"/>
  <c r="Y46" i="25"/>
  <c r="X216" i="27"/>
  <c r="Y109" i="25"/>
  <c r="Y118" i="25" s="1"/>
  <c r="Y374" i="25"/>
  <c r="Y385" i="25" s="1"/>
  <c r="Y67" i="25"/>
  <c r="Y71" i="25" s="1"/>
  <c r="Y277" i="25"/>
  <c r="Y282" i="25" s="1"/>
  <c r="Y123" i="25"/>
  <c r="Y126" i="25" s="1"/>
  <c r="Y387" i="25"/>
  <c r="Y389" i="25" s="1"/>
  <c r="Y265" i="25"/>
  <c r="Y268" i="25" s="1"/>
  <c r="Y98" i="25"/>
  <c r="Y107" i="25" s="1"/>
  <c r="Y284" i="25"/>
  <c r="Y10" i="25"/>
  <c r="Y332" i="25"/>
  <c r="Y336" i="25" s="1"/>
  <c r="Y43" i="25"/>
  <c r="Y44" i="25" s="1"/>
  <c r="Y338" i="25"/>
  <c r="Y351" i="25" s="1"/>
  <c r="Y309" i="25"/>
  <c r="Y317" i="25" s="1"/>
  <c r="Y270" i="25"/>
  <c r="Y272" i="25" s="1"/>
  <c r="Y61" i="25"/>
  <c r="Y65" i="25" s="1"/>
  <c r="Y191" i="25"/>
  <c r="Y369" i="25"/>
  <c r="Y372" i="25" s="1"/>
  <c r="Y209" i="25"/>
  <c r="Y212" i="25" s="1"/>
  <c r="Y214" i="25"/>
  <c r="Y222" i="25" s="1"/>
  <c r="Y464" i="25"/>
  <c r="Y473" i="25" s="1"/>
  <c r="Y356" i="26" l="1"/>
  <c r="Y157" i="26"/>
  <c r="Y518" i="26"/>
  <c r="Y517" i="26"/>
  <c r="Y45" i="26"/>
  <c r="Y519" i="26"/>
  <c r="Y509" i="26"/>
  <c r="X477" i="25"/>
  <c r="X475" i="25" s="1"/>
  <c r="X476" i="25"/>
  <c r="AA475" i="25"/>
  <c r="Y307" i="25"/>
  <c r="O475" i="25"/>
  <c r="Y479" i="25"/>
  <c r="X399" i="25"/>
  <c r="Y478" i="25"/>
  <c r="Y207" i="25"/>
  <c r="Y59" i="25"/>
  <c r="Y72" i="25" s="1"/>
  <c r="X181" i="25"/>
  <c r="Y399" i="25"/>
  <c r="Y145" i="25"/>
  <c r="Y474" i="25"/>
  <c r="X328" i="25"/>
  <c r="Y364" i="25"/>
  <c r="Y273" i="25"/>
  <c r="Y250" i="25"/>
  <c r="Y119" i="25"/>
  <c r="Y181" i="25"/>
  <c r="Y216" i="27"/>
  <c r="Y12" i="25"/>
  <c r="Y38" i="25" s="1"/>
  <c r="Y477" i="25" l="1"/>
  <c r="Y223" i="25"/>
  <c r="Y476" i="25"/>
  <c r="Y475" i="25" s="1"/>
  <c r="Y328" i="25"/>
  <c r="AA456" i="26" l="1"/>
  <c r="Z456" i="26"/>
  <c r="H237" i="26"/>
  <c r="Z237" i="26"/>
  <c r="W273" i="25" l="1"/>
  <c r="H300" i="26"/>
  <c r="H511" i="26"/>
  <c r="H516" i="26" s="1"/>
  <c r="H515" i="26" s="1"/>
  <c r="H510" i="26" l="1"/>
  <c r="I300" i="26"/>
  <c r="I511" i="26"/>
  <c r="I510" i="26" s="1"/>
  <c r="I516" i="26" l="1"/>
  <c r="I515" i="26" s="1"/>
  <c r="K511" i="26"/>
  <c r="K516" i="26" s="1"/>
  <c r="K515" i="26" s="1"/>
  <c r="K300" i="26"/>
  <c r="K510" i="26" l="1"/>
  <c r="M300" i="26"/>
  <c r="M511" i="26"/>
  <c r="M516" i="26" s="1"/>
  <c r="M515" i="26" s="1"/>
  <c r="M510" i="26" l="1"/>
  <c r="O511" i="26"/>
  <c r="O516" i="26" s="1"/>
  <c r="O515" i="26" s="1"/>
  <c r="O300" i="26"/>
  <c r="Q511" i="26"/>
  <c r="Q510" i="26" s="1"/>
  <c r="Q300" i="26"/>
  <c r="O510" i="26" l="1"/>
  <c r="Q516" i="26"/>
  <c r="Q515" i="26" s="1"/>
  <c r="S511" i="26"/>
  <c r="S510" i="26" s="1"/>
  <c r="S300" i="26"/>
  <c r="U300" i="26"/>
  <c r="U511" i="26"/>
  <c r="U516" i="26" s="1"/>
  <c r="U515" i="26" s="1"/>
  <c r="S516" i="26" l="1"/>
  <c r="S515" i="26" s="1"/>
  <c r="U510" i="26"/>
  <c r="W511" i="26"/>
  <c r="W516" i="26" s="1"/>
  <c r="W515" i="26" s="1"/>
  <c r="W300" i="26"/>
  <c r="W510" i="26" l="1"/>
  <c r="Y511" i="26"/>
  <c r="Y510" i="26" s="1"/>
  <c r="X300" i="26"/>
  <c r="X511" i="26"/>
  <c r="X516" i="26" s="1"/>
  <c r="X515" i="26" s="1"/>
  <c r="Y300" i="26"/>
  <c r="X510" i="26" l="1"/>
  <c r="Y516" i="26"/>
  <c r="Y515" i="26" s="1"/>
  <c r="AA300" i="26"/>
  <c r="AA511" i="26"/>
  <c r="AA516" i="26" s="1"/>
  <c r="AA515" i="26" s="1"/>
  <c r="AA510" i="26" l="1"/>
  <c r="Z300" i="26"/>
  <c r="Z511" i="26"/>
  <c r="Z516" i="26" s="1"/>
  <c r="Z515" i="26" s="1"/>
  <c r="Z510" i="26" l="1"/>
</calcChain>
</file>

<file path=xl/sharedStrings.xml><?xml version="1.0" encoding="utf-8"?>
<sst xmlns="http://schemas.openxmlformats.org/spreadsheetml/2006/main" count="2482" uniqueCount="593">
  <si>
    <t>№  пп</t>
  </si>
  <si>
    <t>Должность</t>
  </si>
  <si>
    <t>БДО</t>
  </si>
  <si>
    <t>коэффициент для исчисления окладов</t>
  </si>
  <si>
    <t>Пособие на оздоровление в тенге</t>
  </si>
  <si>
    <t>За работу в сельской местн</t>
  </si>
  <si>
    <t xml:space="preserve">За особые усл. труда вредность                           </t>
  </si>
  <si>
    <t>За психоэмоционал нагрузки</t>
  </si>
  <si>
    <t>Доплата за класс</t>
  </si>
  <si>
    <t>кол-во штатн единиц</t>
  </si>
  <si>
    <t xml:space="preserve">Месячный фонд, в тенге </t>
  </si>
  <si>
    <t xml:space="preserve">в % </t>
  </si>
  <si>
    <t>в тенге</t>
  </si>
  <si>
    <t>в %</t>
  </si>
  <si>
    <t>ВРАЧИ</t>
  </si>
  <si>
    <t>Главный врач</t>
  </si>
  <si>
    <t>А1-3</t>
  </si>
  <si>
    <t>Зам.гл.вр.по мед.обсл.</t>
  </si>
  <si>
    <t>в/к</t>
  </si>
  <si>
    <t>В2-1</t>
  </si>
  <si>
    <t>св.25</t>
  </si>
  <si>
    <t>В2-4</t>
  </si>
  <si>
    <t>И Т О Г О</t>
  </si>
  <si>
    <t>СРЕДНИЕ</t>
  </si>
  <si>
    <t>главная медсестра</t>
  </si>
  <si>
    <t>В3-1</t>
  </si>
  <si>
    <t>медицинский статистик</t>
  </si>
  <si>
    <t>В4-3</t>
  </si>
  <si>
    <t>2/к</t>
  </si>
  <si>
    <t>В4-2</t>
  </si>
  <si>
    <t>В4-1</t>
  </si>
  <si>
    <t>В4-4</t>
  </si>
  <si>
    <t>МЛАДШИЕ</t>
  </si>
  <si>
    <t>сестра-хозяйка</t>
  </si>
  <si>
    <t>ПРОЧИЕ</t>
  </si>
  <si>
    <t>С-2</t>
  </si>
  <si>
    <t>зав.фармацевт.пункт</t>
  </si>
  <si>
    <t>В3-4</t>
  </si>
  <si>
    <t>провизор</t>
  </si>
  <si>
    <t>С-3</t>
  </si>
  <si>
    <t>А3-3</t>
  </si>
  <si>
    <t>D-1</t>
  </si>
  <si>
    <t>программист</t>
  </si>
  <si>
    <t>юрист</t>
  </si>
  <si>
    <t>специалист по развит.гос.яз.</t>
  </si>
  <si>
    <t>водитель</t>
  </si>
  <si>
    <t>1/к</t>
  </si>
  <si>
    <t>дезинфектор</t>
  </si>
  <si>
    <t>4р</t>
  </si>
  <si>
    <t>плотник</t>
  </si>
  <si>
    <t>рабочий по тек.рем</t>
  </si>
  <si>
    <t>дворник</t>
  </si>
  <si>
    <t>БУХГАЛТЕРИЯ</t>
  </si>
  <si>
    <t>главный бухгалтер</t>
  </si>
  <si>
    <t>А2-3</t>
  </si>
  <si>
    <t>зам.гл.бухгалтера</t>
  </si>
  <si>
    <t>А2-3-1</t>
  </si>
  <si>
    <t>бухгалтер по платным усл.</t>
  </si>
  <si>
    <t>бухгалтер-кассир</t>
  </si>
  <si>
    <t>ВСЕГО по АДМИНИСТРАЦИИ</t>
  </si>
  <si>
    <t>врач терапевт (ВКК)</t>
  </si>
  <si>
    <t>врач педиатр</t>
  </si>
  <si>
    <t>районный педиатр</t>
  </si>
  <si>
    <t>В2-3</t>
  </si>
  <si>
    <t>врач акушер-гинеколог уч.</t>
  </si>
  <si>
    <t>старшая медсестра отд.уч.сл.</t>
  </si>
  <si>
    <t>медсестра ВКК</t>
  </si>
  <si>
    <t>медсестра педиатра</t>
  </si>
  <si>
    <t>медсестра ПЕД участок № 1</t>
  </si>
  <si>
    <t>медсестра ПЕД участок № 2</t>
  </si>
  <si>
    <t>медсестра ПЕД участок № 3</t>
  </si>
  <si>
    <t>медсестра ПЕД участок № 4</t>
  </si>
  <si>
    <t>медсестра ПЕД участок № 5</t>
  </si>
  <si>
    <t>медсестра ПЕД участок № 6</t>
  </si>
  <si>
    <t>медсестра химизатор</t>
  </si>
  <si>
    <t>акушерка участковая</t>
  </si>
  <si>
    <t>медсестра ТЕР участок №1</t>
  </si>
  <si>
    <t>медсестра ТЕР участок №2</t>
  </si>
  <si>
    <t>медсестра ТЕР участок №3</t>
  </si>
  <si>
    <t>медсестра ТЕР участок №4</t>
  </si>
  <si>
    <t>медсестра ТЕР участок №5</t>
  </si>
  <si>
    <t>медсестра ТЕР участок №6</t>
  </si>
  <si>
    <t>медсестра ТЕР участок №7</t>
  </si>
  <si>
    <t>медсестра ТЕР участок №8</t>
  </si>
  <si>
    <t>медсестра ТЕР участок №9</t>
  </si>
  <si>
    <t>санитарка физиокабинета</t>
  </si>
  <si>
    <t>санитарка гардеробщица</t>
  </si>
  <si>
    <t>регистратор</t>
  </si>
  <si>
    <t>ВСЕГО</t>
  </si>
  <si>
    <t>ОТДЕЛЕНИЕ ПРОФИЛАКТИКИ И СОЦИАЛЬНО-ПСИХОЛОГИЧЕСКОЙ ПОМОЩИ</t>
  </si>
  <si>
    <t>акушерка смотрового кабин.</t>
  </si>
  <si>
    <t>ЛАБОРАТОРНО-ДИАГНОСТИЧЕСКОЕ ОТДЕЛЕНИЕ</t>
  </si>
  <si>
    <t>врач лаборант по туберк.</t>
  </si>
  <si>
    <t>врач лаборант</t>
  </si>
  <si>
    <t>врач рентгенолог</t>
  </si>
  <si>
    <t>врач функц.диагн. ЭКГ</t>
  </si>
  <si>
    <t>врач ФГДС эндоскопист</t>
  </si>
  <si>
    <t>врач УЗИ</t>
  </si>
  <si>
    <t>медсестра УЗИ</t>
  </si>
  <si>
    <t>санитарка лаборатории</t>
  </si>
  <si>
    <t>санитарка рентгенкабинета</t>
  </si>
  <si>
    <t>ОТДЕЛЕНИЕ СПЕЦИАЛИЗИРОВАННОЙ ПОМОЩИ</t>
  </si>
  <si>
    <t>врач кардиолог</t>
  </si>
  <si>
    <t>врач хирург</t>
  </si>
  <si>
    <t>врач травмат-хирур</t>
  </si>
  <si>
    <t>врач неврапатолог</t>
  </si>
  <si>
    <t>врач нарколог</t>
  </si>
  <si>
    <t>врач психиатр</t>
  </si>
  <si>
    <t>врач инфекционист</t>
  </si>
  <si>
    <t>врач уролог</t>
  </si>
  <si>
    <t>врач онколог</t>
  </si>
  <si>
    <t>врач дерматолог</t>
  </si>
  <si>
    <t>врач эпидемиолог</t>
  </si>
  <si>
    <t>медсестра кардиолога</t>
  </si>
  <si>
    <t>медсестра хирурга</t>
  </si>
  <si>
    <t>медсестра онколога</t>
  </si>
  <si>
    <t>медсестра физиокабинета</t>
  </si>
  <si>
    <t>медсестра офтальмолога</t>
  </si>
  <si>
    <t>медсестра неврапатолога</t>
  </si>
  <si>
    <t>медсестра травматолога</t>
  </si>
  <si>
    <t>медсестра маммолога</t>
  </si>
  <si>
    <t>медсестра стоматолога</t>
  </si>
  <si>
    <t>медсестра эндокринолога</t>
  </si>
  <si>
    <t>медсестра уролога</t>
  </si>
  <si>
    <t>санитарка автоклава</t>
  </si>
  <si>
    <t>ВСЕГО по ПОЛИКЛИНИКЕ</t>
  </si>
  <si>
    <t>Итого врачей</t>
  </si>
  <si>
    <t>Итого прочий персонал</t>
  </si>
  <si>
    <t>РОДИЛЬНО-ГИНЕКОЛОГИЧЕСКОЕ ОТДЕЛЕНИЕ</t>
  </si>
  <si>
    <t xml:space="preserve"> ВРАЧИ </t>
  </si>
  <si>
    <t xml:space="preserve">СРЕДНИЕ </t>
  </si>
  <si>
    <t>дневная медсестра</t>
  </si>
  <si>
    <t>м/сестра процедурн</t>
  </si>
  <si>
    <t xml:space="preserve">ОПЕРАЦИОННЫЙ БЛОК </t>
  </si>
  <si>
    <t>В2-2</t>
  </si>
  <si>
    <t>медсестра анестезиолога</t>
  </si>
  <si>
    <t>ПРОЧИЙ</t>
  </si>
  <si>
    <t>ДНЕВНОЙ СТАЦИОНАР</t>
  </si>
  <si>
    <t xml:space="preserve">ВРАЧИ </t>
  </si>
  <si>
    <t>врач терапевт</t>
  </si>
  <si>
    <t xml:space="preserve">В2-4  </t>
  </si>
  <si>
    <t>сестра хозяйка</t>
  </si>
  <si>
    <t xml:space="preserve">     ТЕРАПЕВТИЧЕСКОЕ ОТДЕЛЕНИЕ</t>
  </si>
  <si>
    <t>медсестра постовая</t>
  </si>
  <si>
    <t>диетсестра</t>
  </si>
  <si>
    <t xml:space="preserve">                 ДЕТСКОЕ ОТДЕЛЕНИЕ</t>
  </si>
  <si>
    <t>врач трансфузиолог</t>
  </si>
  <si>
    <t>старшая медсестра</t>
  </si>
  <si>
    <t>ПРИЕМНЫЙ ПОКОЙ</t>
  </si>
  <si>
    <t>ст.медсестра</t>
  </si>
  <si>
    <t>АЛЕКСАНДРОВСКАЯ ВА</t>
  </si>
  <si>
    <t>уч.врач терапевт ВОП</t>
  </si>
  <si>
    <t>фельдшер ВА</t>
  </si>
  <si>
    <t>акушерка ВА</t>
  </si>
  <si>
    <t>фельдшер МП Жуковск.</t>
  </si>
  <si>
    <t>фельдшер МП Май-Алап</t>
  </si>
  <si>
    <t>фельдшер МП Воскресен.</t>
  </si>
  <si>
    <t>санитарка МП Жуковск.</t>
  </si>
  <si>
    <t>санитарка Надежд.ФАП</t>
  </si>
  <si>
    <t>санитарка МП Май-Алап</t>
  </si>
  <si>
    <t>санитарка МП Воскресен.</t>
  </si>
  <si>
    <t>сторож</t>
  </si>
  <si>
    <t>БЕЛОЗЕРСКАЯ ВА</t>
  </si>
  <si>
    <t>врач ВОП</t>
  </si>
  <si>
    <t>фельдшер МП Балыкта.</t>
  </si>
  <si>
    <t>фельдшер МП Сергеевка</t>
  </si>
  <si>
    <t>фельдшер МП Бегежан</t>
  </si>
  <si>
    <t>санитарка ВА</t>
  </si>
  <si>
    <t>санитарка МП Балыктин.</t>
  </si>
  <si>
    <t>санитарка МП Сергеевка</t>
  </si>
  <si>
    <t>санитарка МП Ульяновка</t>
  </si>
  <si>
    <t>санитарка МП Бегежан</t>
  </si>
  <si>
    <t>водитель ВА</t>
  </si>
  <si>
    <t>D</t>
  </si>
  <si>
    <t>соц.работник Белоз.ВА</t>
  </si>
  <si>
    <t>ВЛАДИМИРОВСКАЯ ВА</t>
  </si>
  <si>
    <r>
      <t>ст.врач</t>
    </r>
    <r>
      <rPr>
        <i/>
        <sz val="12"/>
        <rFont val="Times New Roman"/>
        <family val="1"/>
        <charset val="204"/>
      </rPr>
      <t xml:space="preserve"> </t>
    </r>
  </si>
  <si>
    <t>врач общей практики</t>
  </si>
  <si>
    <t>санитарка МП Сормовка</t>
  </si>
  <si>
    <t>ЖАМБЫЛЬСКАЯ ВА</t>
  </si>
  <si>
    <t>фельдшер МП Самир</t>
  </si>
  <si>
    <t>санитарка МП Самир</t>
  </si>
  <si>
    <t>фельдшер МП Арман</t>
  </si>
  <si>
    <t>м/с Шеминовская школа</t>
  </si>
  <si>
    <t>санитарка МП Арман</t>
  </si>
  <si>
    <t>санитарка МП Рязановк.</t>
  </si>
  <si>
    <t>санитарка МП Шеминовк.</t>
  </si>
  <si>
    <t>сторож ВА</t>
  </si>
  <si>
    <t>МИЧУРИНСКАЯ ВА</t>
  </si>
  <si>
    <t>санитарка Садов.ФАП</t>
  </si>
  <si>
    <t>соц.работник Мичур.ВА</t>
  </si>
  <si>
    <t>МОСКОВСКАЯ ВА</t>
  </si>
  <si>
    <t>ОЗЕРНАЯ ВА</t>
  </si>
  <si>
    <t>врач стоматолог</t>
  </si>
  <si>
    <t>м/с Озерная с/школа</t>
  </si>
  <si>
    <t>фельдшер МП Шишкинка</t>
  </si>
  <si>
    <t>санитарка МП Суриковк.</t>
  </si>
  <si>
    <t>санитарка МП Шишкинка</t>
  </si>
  <si>
    <t>ОКТЯБРЬСКАЯ ВА</t>
  </si>
  <si>
    <t>уч.вр.терапевт ВОП</t>
  </si>
  <si>
    <t>фельдшер МП Шок-К</t>
  </si>
  <si>
    <t>фельдшер МП Нечаев</t>
  </si>
  <si>
    <t>м/с Нечаевская школа</t>
  </si>
  <si>
    <t>фельдшер МП Рыбный</t>
  </si>
  <si>
    <t>санитарка МП Шок-К</t>
  </si>
  <si>
    <t>санитарка МП Нечаев.</t>
  </si>
  <si>
    <t>санитарка МП Рыбн.</t>
  </si>
  <si>
    <t>САДЧИКОВСКАЯ ВА</t>
  </si>
  <si>
    <t>зубной врач ВА</t>
  </si>
  <si>
    <t>санитарка Констант.ФАП</t>
  </si>
  <si>
    <t>фельдшер МП Ждановка</t>
  </si>
  <si>
    <t>м/с Ждановская школа</t>
  </si>
  <si>
    <t>фельдшер МП Васильевка</t>
  </si>
  <si>
    <t>фельдшер МП Семилетка</t>
  </si>
  <si>
    <t>фел/м/с МП Кировка</t>
  </si>
  <si>
    <t>санитарка МП Ждановка</t>
  </si>
  <si>
    <t>санитарка МП Васильевка</t>
  </si>
  <si>
    <t>санитарка МП Семилетка</t>
  </si>
  <si>
    <t>санитарка МП Кировка</t>
  </si>
  <si>
    <t>ЗАРЕЧНАЯ ВА</t>
  </si>
  <si>
    <t>санитарка МП Рыспай</t>
  </si>
  <si>
    <t>санитарка МП Талапкер</t>
  </si>
  <si>
    <t>санитарка МП Новоселовка</t>
  </si>
  <si>
    <t>санитарка МП Абай</t>
  </si>
  <si>
    <t>санитарка МП Осиновка</t>
  </si>
  <si>
    <t>ВСЕГО по СЕЛУ</t>
  </si>
  <si>
    <t xml:space="preserve">Надбавка за особые условия труда </t>
  </si>
  <si>
    <t>Итого доплат и надбавок</t>
  </si>
  <si>
    <t>Объем работ по данной должности (ставка) с указ. основ. работы</t>
  </si>
  <si>
    <t>операционная медсестра</t>
  </si>
  <si>
    <t>медсестра дневн.стационара</t>
  </si>
  <si>
    <t>санитарка постовая</t>
  </si>
  <si>
    <t>2 кл</t>
  </si>
  <si>
    <t>1 кл</t>
  </si>
  <si>
    <t>медсестра процед.ВА</t>
  </si>
  <si>
    <t>медсестра трансфузиолог</t>
  </si>
  <si>
    <t>фельдшер ОП</t>
  </si>
  <si>
    <t>фельдшер Св.Джарколь</t>
  </si>
  <si>
    <t>в 10  %</t>
  </si>
  <si>
    <t>Ст.врач</t>
  </si>
  <si>
    <t>св25</t>
  </si>
  <si>
    <t>Оклад</t>
  </si>
  <si>
    <t>Должностной оклад по постановлению 1193</t>
  </si>
  <si>
    <t>ХИРУРГИЧЕСКОЕ ОТДЕЛЕНИЕ</t>
  </si>
  <si>
    <t>социальный работник</t>
  </si>
  <si>
    <t>лаборант медицинский</t>
  </si>
  <si>
    <t>НЕОТЛОЖНАЯ МЕДИЦИНСКАЯ  ПОМОЩЬ</t>
  </si>
  <si>
    <t>фельдшер неотл мед.помощи</t>
  </si>
  <si>
    <t>водитель неотл мед.помощи</t>
  </si>
  <si>
    <t>рабочий</t>
  </si>
  <si>
    <t>акушер-гинеколог дежур.</t>
  </si>
  <si>
    <t>акушер-гинеколог</t>
  </si>
  <si>
    <t>неонатолог</t>
  </si>
  <si>
    <t>терапевт</t>
  </si>
  <si>
    <t>акушерка постовая</t>
  </si>
  <si>
    <t>ПС В2-4</t>
  </si>
  <si>
    <t>ПС В3-4</t>
  </si>
  <si>
    <t>ПРОЧИЙ  ПЕРСОНАЛ</t>
  </si>
  <si>
    <t>начальник отдела кадров</t>
  </si>
  <si>
    <t>инспектор отдела кадров</t>
  </si>
  <si>
    <t>инспектор по учёту и брон.</t>
  </si>
  <si>
    <t>архивист медицин архива</t>
  </si>
  <si>
    <t>специалист по гос.закупкам</t>
  </si>
  <si>
    <t>инженер по техн.безопаснос</t>
  </si>
  <si>
    <t>техник по обслуж медтехник</t>
  </si>
  <si>
    <t>IT - ОТДЕЛ</t>
  </si>
  <si>
    <t xml:space="preserve">оператор </t>
  </si>
  <si>
    <t>Итого средний медицинский персонал</t>
  </si>
  <si>
    <t>Итого младший медицинский персонал</t>
  </si>
  <si>
    <t>ОБЩЕБОЛЬНИЧНЫЙ  ПЕРСОНАЛ</t>
  </si>
  <si>
    <t>медсестра службы поддержки пациентов</t>
  </si>
  <si>
    <t>медсестра выписки б/листов</t>
  </si>
  <si>
    <t>медсестра инфекц.контроля</t>
  </si>
  <si>
    <t>медсестра аптеки АЛО</t>
  </si>
  <si>
    <t>фармацевт</t>
  </si>
  <si>
    <t>ХОЗЯЙСТВЕННО-ПРОИЗВОДСТВЕННЫЙ ПЕРСОНАЛ</t>
  </si>
  <si>
    <t>зав.хозяйством</t>
  </si>
  <si>
    <t>механик гаража</t>
  </si>
  <si>
    <t>курьер</t>
  </si>
  <si>
    <t>электромонтер</t>
  </si>
  <si>
    <t>монтажник-сантехник</t>
  </si>
  <si>
    <t>ВСЕГО по ОБЩЕБОЛЬНИЧНОМУ ПЕРСОНАЛУ</t>
  </si>
  <si>
    <t>КРУГЛОСУТОЧНЫЙ СТАЦИОНАР</t>
  </si>
  <si>
    <t>ВСЕГО по ПРИЁМНОМУ ПОКОЮ</t>
  </si>
  <si>
    <t>санитарка оперблока</t>
  </si>
  <si>
    <t>ВСЕГО по ОПЕРАЦИОННОМУ БЛОКУ</t>
  </si>
  <si>
    <t>зав.отделением</t>
  </si>
  <si>
    <t>медсестра палатная постовая</t>
  </si>
  <si>
    <t>санитарка пост палат</t>
  </si>
  <si>
    <t>санитарка санпропуск</t>
  </si>
  <si>
    <t>ВСЕГО по РОДИЛЬНО-ГИНЕКОЛОГИЧЕСКОМУ ОТДЕЛЕНИЮ</t>
  </si>
  <si>
    <t>медсестра процедурная</t>
  </si>
  <si>
    <t>медсестра перевязочная</t>
  </si>
  <si>
    <t>ВСЕГО по ХИРУРГИЧЕСКОМУ ОТДЕЛЕНИЮ</t>
  </si>
  <si>
    <t>ВСЕГО по ДЕТСКОМУ ОТДЕЛЕНИЮ</t>
  </si>
  <si>
    <t>врач - реабилитолог</t>
  </si>
  <si>
    <t>медсестра массажа</t>
  </si>
  <si>
    <t>медсестра ЛФК</t>
  </si>
  <si>
    <t>логопед-дефектолог</t>
  </si>
  <si>
    <t>ВСЕГО по ТЕРАПЕВТИЧЕСКОМУ ОТДЕЛЕНИЮ</t>
  </si>
  <si>
    <t>ВСЕГО по ДНЕВНОМУ СТАЦИОНАРУ</t>
  </si>
  <si>
    <t>ВСЕГО по КРУГЛОСУТОЧНОМУ СТАЦИОНАРУ</t>
  </si>
  <si>
    <t>ПОЛИКЛИНИКА</t>
  </si>
  <si>
    <t>медсестра каб.профилактики</t>
  </si>
  <si>
    <t>медсестра ЗОЖ</t>
  </si>
  <si>
    <t>медсестра мужск смотр</t>
  </si>
  <si>
    <t>медсестра планирования семьи</t>
  </si>
  <si>
    <t>медсестра каб здоров ребенка</t>
  </si>
  <si>
    <t>медицинский регистратор</t>
  </si>
  <si>
    <t>медсестра ЗШ Гимназия</t>
  </si>
  <si>
    <t>медсестра ЗШ Наушабаева</t>
  </si>
  <si>
    <t>медсестра ЗСШкола №1</t>
  </si>
  <si>
    <t>медсестра ЗСШкола №2</t>
  </si>
  <si>
    <t>ВСЕГО по ОТДЕЛЕНИЮ ПРОФИЛАКТИКИ И СОЦ-ПСИХОЛОГ ПОМОЩИ</t>
  </si>
  <si>
    <t>ВСЕГО по ЛАБОРАТОРНО-ДИАГНОСТИЧЕСКОМУ ОТДЕЛЕНИЮ</t>
  </si>
  <si>
    <t>врач неврапатолог (дет)</t>
  </si>
  <si>
    <t>медсестра инфекциониста</t>
  </si>
  <si>
    <t xml:space="preserve">фельдшер перевяз.кабинета </t>
  </si>
  <si>
    <t>ВСЕГО по ОТДЕЛЕНИЮ СПЕЦИАЛИЗИРОВАННОЙ ПОМОЩИ</t>
  </si>
  <si>
    <t>ВСЕГО по ОТДЕЛЕНИЮ НЕОТЛОЖНОЙ МЕДИЦИНСКОЙ ПОМОЩИ</t>
  </si>
  <si>
    <t>медсестра ВА</t>
  </si>
  <si>
    <t>лаборант медицин ВА</t>
  </si>
  <si>
    <t>медсестра Александр школа</t>
  </si>
  <si>
    <t xml:space="preserve"> </t>
  </si>
  <si>
    <t>соц.работник ВА</t>
  </si>
  <si>
    <t>регистратор ВА</t>
  </si>
  <si>
    <t>медсестра МП Ульяновка</t>
  </si>
  <si>
    <t>медсестра Ульянов школа</t>
  </si>
  <si>
    <t>водитель МП Ждановка</t>
  </si>
  <si>
    <t>медсестра.ВА</t>
  </si>
  <si>
    <t>медсестра Владимир.школа</t>
  </si>
  <si>
    <t>медсестра Айсарин школы</t>
  </si>
  <si>
    <t>медсестра.Половников МП</t>
  </si>
  <si>
    <t>медсестра Половников школа</t>
  </si>
  <si>
    <t>санитарка Половников МП</t>
  </si>
  <si>
    <t>водитель Половников МП</t>
  </si>
  <si>
    <t>медсестра Жамбыл школы</t>
  </si>
  <si>
    <t>медсестра Алтын-Дала школа</t>
  </si>
  <si>
    <t>медсестра Майколь школа</t>
  </si>
  <si>
    <t>водитель ФАП</t>
  </si>
  <si>
    <t>сторож ФАП</t>
  </si>
  <si>
    <t>медсестра-химизатор</t>
  </si>
  <si>
    <t>медсестра Мичурин школа</t>
  </si>
  <si>
    <t>медсестра Алтынсар ФАП</t>
  </si>
  <si>
    <t>медсестра Алтынсар.школа</t>
  </si>
  <si>
    <t>фельдшер Садов ФАП</t>
  </si>
  <si>
    <t>медсестра Садов ФАП</t>
  </si>
  <si>
    <t>медсестра Садов школа</t>
  </si>
  <si>
    <t>медсестра Московск.школы</t>
  </si>
  <si>
    <t>медсестра ст.Озерная о/школа</t>
  </si>
  <si>
    <t>НАДЕЖДИНСКИЙ  ФАП</t>
  </si>
  <si>
    <t>фельдшер Надежд ФАП</t>
  </si>
  <si>
    <t>медсестра Надежд ФАП</t>
  </si>
  <si>
    <t>медсестра Надежд школа</t>
  </si>
  <si>
    <t>водитель Надежд ФАП</t>
  </si>
  <si>
    <t>сторож Надежд ФАП</t>
  </si>
  <si>
    <t>медсестра Шишкинск школы</t>
  </si>
  <si>
    <t>медсестра Совхозная школа</t>
  </si>
  <si>
    <t>фельдшер МП Молоканов</t>
  </si>
  <si>
    <t>медсестра Молоканов школа</t>
  </si>
  <si>
    <t>санитарка МП Молоканов</t>
  </si>
  <si>
    <t>медсестра Садчик.школа</t>
  </si>
  <si>
    <t>медсестра Констант.МП</t>
  </si>
  <si>
    <t>медсестра Констант.школа</t>
  </si>
  <si>
    <t>врач ПЕД участковый</t>
  </si>
  <si>
    <t>медсестра терапевт участков</t>
  </si>
  <si>
    <t>медсестра педиатр участков</t>
  </si>
  <si>
    <t>медсестра прививочная</t>
  </si>
  <si>
    <t>медсестра днев стационар</t>
  </si>
  <si>
    <t>медсестра МП Абай</t>
  </si>
  <si>
    <t>медсестра МП Новоселовка</t>
  </si>
  <si>
    <t>медсестра МП Осиновка</t>
  </si>
  <si>
    <t>медсестра МП Рыспай</t>
  </si>
  <si>
    <t>специалист психолог ВА</t>
  </si>
  <si>
    <t>медсестра прививоч. каб. (дет)</t>
  </si>
  <si>
    <t>медсестра психиатра</t>
  </si>
  <si>
    <t>фельдшер нарколога</t>
  </si>
  <si>
    <t>лаборант медицинский туб</t>
  </si>
  <si>
    <t>старшая акушерка</t>
  </si>
  <si>
    <t>санитарка ФАП Алтын-Дала</t>
  </si>
  <si>
    <t>медсестра ФАП Алтын-Дала</t>
  </si>
  <si>
    <t>фельдшер ФАП Алтын-Дала</t>
  </si>
  <si>
    <t>санитарка МП Св.Джарколь</t>
  </si>
  <si>
    <t>медсестра физио</t>
  </si>
  <si>
    <t>медсестра МП Талапкер</t>
  </si>
  <si>
    <t>В3-2</t>
  </si>
  <si>
    <t>врач УЗИ (гинеколог)</t>
  </si>
  <si>
    <t>медсестра дерматолога</t>
  </si>
  <si>
    <t>водитель (дежурный)</t>
  </si>
  <si>
    <t>медсестра участковая</t>
  </si>
  <si>
    <t>инженер по обсл-ю медтехники</t>
  </si>
  <si>
    <t xml:space="preserve">санитарка </t>
  </si>
  <si>
    <t>ст. фельдшер неотл мед.помощи</t>
  </si>
  <si>
    <t>За заведование, статус "Старший"</t>
  </si>
  <si>
    <t>экономист</t>
  </si>
  <si>
    <t>Заработная плата, в месяц</t>
  </si>
  <si>
    <t>Доплаты   и   надбавки</t>
  </si>
  <si>
    <t>начисление зарплаты в месяц, с учетом коэффициента Сеним, в тенге</t>
  </si>
  <si>
    <t>И.о. главного врача</t>
  </si>
  <si>
    <t>врач невролог</t>
  </si>
  <si>
    <t>санитар дежурный</t>
  </si>
  <si>
    <t>врач анестезиолог дежурный</t>
  </si>
  <si>
    <t>За вредность по ПП РК 1193</t>
  </si>
  <si>
    <t>медсестра фтизиатра</t>
  </si>
  <si>
    <t>сестра хозяйка Поликлиники</t>
  </si>
  <si>
    <t>секретарь приемной</t>
  </si>
  <si>
    <t>дворник поликлиники</t>
  </si>
  <si>
    <t>специалист психолог</t>
  </si>
  <si>
    <t>врач фтизиатр взр</t>
  </si>
  <si>
    <t>врач фтизиатр дет</t>
  </si>
  <si>
    <t>медсестра оториноларинголог</t>
  </si>
  <si>
    <t>санитарка фтизиокабинет</t>
  </si>
  <si>
    <t>дворник роддома</t>
  </si>
  <si>
    <t>бухгалтер расчетного стола</t>
  </si>
  <si>
    <t>бухгалтер материального стола</t>
  </si>
  <si>
    <t>бухгалтер по медикаментам</t>
  </si>
  <si>
    <t xml:space="preserve">бухгалтер </t>
  </si>
  <si>
    <t>инж по обсл.выч.тех.- сис.админ</t>
  </si>
  <si>
    <t>За заведование, статус "Старший", "Главная"</t>
  </si>
  <si>
    <t>медсестра по уход за новорожд</t>
  </si>
  <si>
    <t>санитарка пост/уход за новорожд</t>
  </si>
  <si>
    <t xml:space="preserve">медсестра постовая </t>
  </si>
  <si>
    <t>АДМИНИСТРАЦИЯ</t>
  </si>
  <si>
    <t>санитарка прачка</t>
  </si>
  <si>
    <t>фельдшер МП Енбек</t>
  </si>
  <si>
    <t>медсестра школа Енбек</t>
  </si>
  <si>
    <t>медсестра МП им Павлова</t>
  </si>
  <si>
    <t>медсестра школа  им Павлова</t>
  </si>
  <si>
    <t>санитарка МП  им Павлова</t>
  </si>
  <si>
    <t>санитарка МП Енбек</t>
  </si>
  <si>
    <t>санитарка аптеки</t>
  </si>
  <si>
    <t>санитарка</t>
  </si>
  <si>
    <t>А1-3-1</t>
  </si>
  <si>
    <t>в   %</t>
  </si>
  <si>
    <t xml:space="preserve">АЙСАРИНСКАЯ ВА </t>
  </si>
  <si>
    <t>ОТДЕЛЕНИЕ ПЕРВИЧНОЙ МЕДИКО-САНИТАРНОЙ ПОМОЩИ</t>
  </si>
  <si>
    <t>ВСЕГО по ПЕРВИЧНОЙ МЕДИКО-САНИТАРНОЙ ПОМОЩИ</t>
  </si>
  <si>
    <t>За  психоэмоциональ нагрузки</t>
  </si>
  <si>
    <t>фельдшер МП Костомар</t>
  </si>
  <si>
    <t>медсестра школы Костомар</t>
  </si>
  <si>
    <t>санитарка МП Костомар</t>
  </si>
  <si>
    <t>медсестра школа Абай</t>
  </si>
  <si>
    <t>медсестра школа Рыспай</t>
  </si>
  <si>
    <t>медсестра ответ.за пр.и хран.вакц</t>
  </si>
  <si>
    <t>медсестра флюротеки</t>
  </si>
  <si>
    <t>медсестра функц.диагн (ЭКГ)</t>
  </si>
  <si>
    <t>водитель руководителя</t>
  </si>
  <si>
    <t>врач терапевт участок №1</t>
  </si>
  <si>
    <t>врач терапевт участок №2</t>
  </si>
  <si>
    <t>врач терапевт участок №3</t>
  </si>
  <si>
    <t>врач терапевт участок №4</t>
  </si>
  <si>
    <t>врач терапевт участок №5</t>
  </si>
  <si>
    <t>врач терапевт участок №6</t>
  </si>
  <si>
    <t>врач терапевт участок №7</t>
  </si>
  <si>
    <t>врач терапевт участок №8</t>
  </si>
  <si>
    <t>врач терапевт участок №9</t>
  </si>
  <si>
    <t>врач терапевт подростковый</t>
  </si>
  <si>
    <t>врач педиатр участок № 1</t>
  </si>
  <si>
    <t>врач педиатр участок № 2</t>
  </si>
  <si>
    <t>врач педиатр участок № 3</t>
  </si>
  <si>
    <t>врач педиатр участок № 4</t>
  </si>
  <si>
    <t>врач педиатр участок № 5</t>
  </si>
  <si>
    <t>врач педиатр участок № 6</t>
  </si>
  <si>
    <t>медсестра эндоскописта</t>
  </si>
  <si>
    <t>медсестра невролога</t>
  </si>
  <si>
    <t>врач ЗОЖ</t>
  </si>
  <si>
    <t>сторож Садовый ФАП</t>
  </si>
  <si>
    <t>водитель МП Ульяновка</t>
  </si>
  <si>
    <t>врач днев. стац.</t>
  </si>
  <si>
    <t>медсестра ОП</t>
  </si>
  <si>
    <t>медсестра МП Суриковк.</t>
  </si>
  <si>
    <t>фельдшер процед.ВА</t>
  </si>
  <si>
    <t>7-10</t>
  </si>
  <si>
    <t>врач днев стац</t>
  </si>
  <si>
    <t>врач дн. стац.</t>
  </si>
  <si>
    <t>врач акушер-гинеколог</t>
  </si>
  <si>
    <t>ПС В2-1</t>
  </si>
  <si>
    <t>медсестра подростков каб</t>
  </si>
  <si>
    <t>фельдшер доврачебного кабинета</t>
  </si>
  <si>
    <t>начальник АХЧ</t>
  </si>
  <si>
    <t>врач эксперт</t>
  </si>
  <si>
    <t>зав.отд.службы вн.аудита</t>
  </si>
  <si>
    <t>врач методист</t>
  </si>
  <si>
    <t>рентген лаборант</t>
  </si>
  <si>
    <t>медсестра физио-процедурн.</t>
  </si>
  <si>
    <t xml:space="preserve">врач по профилакт и диспансер (ЗОЖ) </t>
  </si>
  <si>
    <t>соцработник ВА</t>
  </si>
  <si>
    <t>медсестра постовая (паллиат)</t>
  </si>
  <si>
    <t>2,/к</t>
  </si>
  <si>
    <t>фельдшер/ медсестра процедур</t>
  </si>
  <si>
    <t>врач прием покоя</t>
  </si>
  <si>
    <t>врач прием покоя (терапевт)</t>
  </si>
  <si>
    <t>врач прием покоя (хирург)</t>
  </si>
  <si>
    <t>пресс-секретарь</t>
  </si>
  <si>
    <t>автоэлектрик</t>
  </si>
  <si>
    <t>ст.врач бригады</t>
  </si>
  <si>
    <t>БРИГАДА  ПЕРЕДВИЖНОГО  МЕДИЦИНСКОГО  КОМПЛЕКСА</t>
  </si>
  <si>
    <t>фельдшер МП Рязановка</t>
  </si>
  <si>
    <t>медсестра МП Шеминовка</t>
  </si>
  <si>
    <t>ВСЕГО  по  РАСПРЕДЕЛИТЕЛЬНОМУ  ПУНКТУ</t>
  </si>
  <si>
    <t>врач маммолог</t>
  </si>
  <si>
    <t>экономист - финансист</t>
  </si>
  <si>
    <t>СРЕДНИЙ  МЕДИЦИНСКИЙ  ПЕРСОНАЛ</t>
  </si>
  <si>
    <t>МЛАДШИЙ  МЕДИЦИНСКИЙ  ПЕРСОНАЛ</t>
  </si>
  <si>
    <t>Оклад с учетом поправ коэффициента</t>
  </si>
  <si>
    <t xml:space="preserve">Поправочный коэфициент 1193 (Сеним) 
</t>
  </si>
  <si>
    <t>Стаж работы</t>
  </si>
  <si>
    <t>Коэффициент для исчисления окладов</t>
  </si>
  <si>
    <t>Коэффициент по стажу для исчисления окладов</t>
  </si>
  <si>
    <t>Начисление зарплаты в месяц, в тенге</t>
  </si>
  <si>
    <t>Доплаты и надбавки</t>
  </si>
  <si>
    <t>Доплаты  и  надбавки</t>
  </si>
  <si>
    <t>ВСЕГО по БРИГАДЕ  ПМК</t>
  </si>
  <si>
    <t>бухгалтер по учету услуг и работ</t>
  </si>
  <si>
    <t>медсестра МП Сормовка</t>
  </si>
  <si>
    <t>фельдшер Майколь ФАП</t>
  </si>
  <si>
    <t>акушерка Майколь ФАП</t>
  </si>
  <si>
    <t>санитарка Майколь ФАП</t>
  </si>
  <si>
    <t>медсестра Майколь ФАП</t>
  </si>
  <si>
    <t>Доплата за классность</t>
  </si>
  <si>
    <t>фельдшер постовой</t>
  </si>
  <si>
    <t>медсестра триаж</t>
  </si>
  <si>
    <t>санитарка прачка стационар</t>
  </si>
  <si>
    <t>санитарка медотходы</t>
  </si>
  <si>
    <t>фармацевт АЛО</t>
  </si>
  <si>
    <t>оператор УЗИ</t>
  </si>
  <si>
    <t xml:space="preserve"> В2-2</t>
  </si>
  <si>
    <t>медсестра школы гос.яз.</t>
  </si>
  <si>
    <t>медсестра школы-лицей</t>
  </si>
  <si>
    <t>Разряд, категория</t>
  </si>
  <si>
    <t>Квалификационная категория</t>
  </si>
  <si>
    <t>санитарка по склад медотход</t>
  </si>
  <si>
    <t>медсестра/фельдшер участ</t>
  </si>
  <si>
    <t>РАСПРЕДЕЛИТЕЛЬНЫЙ  ПУНКТ</t>
  </si>
  <si>
    <t>зав поликлиники</t>
  </si>
  <si>
    <t>врач педиатр (село)</t>
  </si>
  <si>
    <t>фельдшер прививоч каб (взр)</t>
  </si>
  <si>
    <t>медсестра прививоч. каб.(взр)</t>
  </si>
  <si>
    <t>врач отоларинголог (взр)</t>
  </si>
  <si>
    <t>врач отоларинголог (дет)</t>
  </si>
  <si>
    <t>врач офтальмолог (взр)</t>
  </si>
  <si>
    <t>врач офтальмолог (дет)</t>
  </si>
  <si>
    <t>санитарка-буфетчица</t>
  </si>
  <si>
    <t>санитарка Алтынсар ФАП</t>
  </si>
  <si>
    <t>стар медсестра школ</t>
  </si>
  <si>
    <t>фельдшер мобильной бригады</t>
  </si>
  <si>
    <t>регистратор поста цифр помощ</t>
  </si>
  <si>
    <t>заведующий ОМК</t>
  </si>
  <si>
    <t>врач статистик</t>
  </si>
  <si>
    <t>ВСЕГО по АМБУЛАТОРНО-ПОЛИКЛИНИЧЕСКОЙ ПОМОЩИ</t>
  </si>
  <si>
    <t>Тарификационный список работников сельских ЛПО КГП "Костанайская РБ" УзаКо на 01 января 2023 года</t>
  </si>
  <si>
    <t>Тарификационный список работников круглосуточного стационара КГП "Костанайская РБ" УзаКо на 01 января 2023 года</t>
  </si>
  <si>
    <t>Тарификационный список работников поликлиники КГП "Костанайская РБ" УзаКо на 01 января 2023 года</t>
  </si>
  <si>
    <t>рентген лаборант (%)</t>
  </si>
  <si>
    <t>фельдшер перевяз.кабинета (%)</t>
  </si>
  <si>
    <t>врач анестезиолог (совм)</t>
  </si>
  <si>
    <t>акушер-гинеколог дежур (совм)</t>
  </si>
  <si>
    <t>врач хирург  (совм)</t>
  </si>
  <si>
    <t>медсестра физиокабинета (%)</t>
  </si>
  <si>
    <t>санитарка постовая (паллиат) (%)</t>
  </si>
  <si>
    <t>санитарка-буфетчица (%)</t>
  </si>
  <si>
    <t>сестра-хозяйка (%)</t>
  </si>
  <si>
    <t>медсестра триаж (%)</t>
  </si>
  <si>
    <t>врач общей практики (совм)</t>
  </si>
  <si>
    <t>врач педиатр (совм)</t>
  </si>
  <si>
    <t>врач акушер-гинеколог (совм)</t>
  </si>
  <si>
    <t>врач невропатолог взр (совм)</t>
  </si>
  <si>
    <t>врач невропатолог дет (совм)</t>
  </si>
  <si>
    <t>врач хирург (совм)</t>
  </si>
  <si>
    <t>врач эндокринолог (совм)</t>
  </si>
  <si>
    <t>врач офтальмолог (совм)</t>
  </si>
  <si>
    <t>врач отоларинголог (совм)</t>
  </si>
  <si>
    <t>врач стоматолог (совм)</t>
  </si>
  <si>
    <t>врач рентгенолог (совм)</t>
  </si>
  <si>
    <t>врач лаборант (совм)</t>
  </si>
  <si>
    <t>врач УЗИ (совм)</t>
  </si>
  <si>
    <t>врач функц.диагн. ЭКГ (совм)</t>
  </si>
  <si>
    <t>медсестра стоматолога  (%)</t>
  </si>
  <si>
    <t>медсестра инфекциониста  (%)</t>
  </si>
  <si>
    <t>медсестра офтальмолога  (%)</t>
  </si>
  <si>
    <t>медсестра оториноларинголог (%)</t>
  </si>
  <si>
    <t>медсестра травматолога (%)</t>
  </si>
  <si>
    <t>медсестра забора мокрот (%)</t>
  </si>
  <si>
    <t>медсестра химизатор (%)</t>
  </si>
  <si>
    <t>старшая медсестра (%)</t>
  </si>
  <si>
    <t>врач дерматолог (%)</t>
  </si>
  <si>
    <t>врач инфекционист (%)</t>
  </si>
  <si>
    <t>врач отоларинголог (дет) (совм)</t>
  </si>
  <si>
    <t>врач уролог (совм)</t>
  </si>
  <si>
    <t>врач кардиолог (совм)</t>
  </si>
  <si>
    <t>медсестра УЗИ  (%)</t>
  </si>
  <si>
    <t>медсестра функц.диагн (ЭКГ) (%)</t>
  </si>
  <si>
    <t>лаборант медицинский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</si>
</sst>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р_._-;\-* #,##0.00\ _р_._-;_-* &quot;-&quot;??\ _р_._-;_-@_-"/>
    <numFmt numFmtId="165" formatCode="0.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 KK EK"/>
      <family val="1"/>
      <charset val="204"/>
    </font>
    <font>
      <b/>
      <i/>
      <sz val="7"/>
      <name val="Times New Roman"/>
      <family val="1"/>
      <charset val="204"/>
    </font>
    <font>
      <b/>
      <sz val="12"/>
      <name val="Times New Roman KK EK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20">
    <xf numFmtId="0" fontId="0" fillId="0" borderId="0" xfId="0"/>
    <xf numFmtId="165" fontId="12" fillId="0" borderId="20" xfId="1" applyNumberFormat="1" applyFont="1" applyFill="1" applyBorder="1" applyAlignment="1">
      <alignment horizontal="center" vertical="top"/>
    </xf>
    <xf numFmtId="1" fontId="13" fillId="0" borderId="19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" fontId="13" fillId="0" borderId="20" xfId="0" applyNumberFormat="1" applyFont="1" applyFill="1" applyBorder="1" applyAlignment="1">
      <alignment horizontal="center" vertical="top"/>
    </xf>
    <xf numFmtId="166" fontId="13" fillId="0" borderId="20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1" fontId="13" fillId="0" borderId="20" xfId="0" applyNumberFormat="1" applyFont="1" applyFill="1" applyBorder="1" applyAlignment="1">
      <alignment horizontal="center" vertical="top" wrapText="1"/>
    </xf>
    <xf numFmtId="165" fontId="13" fillId="0" borderId="20" xfId="0" applyNumberFormat="1" applyFont="1" applyFill="1" applyBorder="1" applyAlignment="1">
      <alignment horizontal="center" vertical="top" wrapText="1"/>
    </xf>
    <xf numFmtId="1" fontId="13" fillId="0" borderId="21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vertical="top"/>
    </xf>
    <xf numFmtId="0" fontId="21" fillId="0" borderId="3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68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/>
    </xf>
    <xf numFmtId="0" fontId="1" fillId="0" borderId="68" xfId="0" applyFont="1" applyFill="1" applyBorder="1" applyAlignment="1">
      <alignment horizontal="center" vertical="top"/>
    </xf>
    <xf numFmtId="1" fontId="1" fillId="0" borderId="68" xfId="0" applyNumberFormat="1" applyFont="1" applyFill="1" applyBorder="1" applyAlignment="1">
      <alignment vertical="top"/>
    </xf>
    <xf numFmtId="0" fontId="2" fillId="0" borderId="68" xfId="0" applyFont="1" applyFill="1" applyBorder="1" applyAlignment="1">
      <alignment vertical="top"/>
    </xf>
    <xf numFmtId="4" fontId="2" fillId="0" borderId="68" xfId="0" applyNumberFormat="1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4" fontId="2" fillId="0" borderId="47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48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49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54" xfId="0" applyNumberFormat="1" applyFont="1" applyFill="1" applyBorder="1" applyAlignment="1">
      <alignment horizontal="center" vertical="top" wrapText="1"/>
    </xf>
    <xf numFmtId="2" fontId="2" fillId="0" borderId="56" xfId="0" applyNumberFormat="1" applyFont="1" applyFill="1" applyBorder="1" applyAlignment="1">
      <alignment horizontal="center" vertical="top" wrapText="1"/>
    </xf>
    <xf numFmtId="2" fontId="2" fillId="0" borderId="57" xfId="0" applyNumberFormat="1" applyFont="1" applyFill="1" applyBorder="1" applyAlignment="1">
      <alignment horizontal="center" vertical="top" wrapText="1"/>
    </xf>
    <xf numFmtId="2" fontId="2" fillId="0" borderId="71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 vertical="top"/>
    </xf>
    <xf numFmtId="1" fontId="8" fillId="0" borderId="67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Alignment="1">
      <alignment vertical="top"/>
    </xf>
    <xf numFmtId="1" fontId="12" fillId="0" borderId="60" xfId="0" applyNumberFormat="1" applyFont="1" applyFill="1" applyBorder="1" applyAlignment="1">
      <alignment horizontal="center" vertical="top"/>
    </xf>
    <xf numFmtId="1" fontId="12" fillId="0" borderId="61" xfId="0" applyNumberFormat="1" applyFont="1" applyFill="1" applyBorder="1" applyAlignment="1">
      <alignment horizontal="center" vertical="top"/>
    </xf>
    <xf numFmtId="1" fontId="12" fillId="0" borderId="2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165" fontId="13" fillId="0" borderId="20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right" vertical="top"/>
    </xf>
    <xf numFmtId="2" fontId="12" fillId="0" borderId="20" xfId="0" applyNumberFormat="1" applyFont="1" applyFill="1" applyBorder="1" applyAlignment="1">
      <alignment horizontal="center" vertical="top"/>
    </xf>
    <xf numFmtId="1" fontId="12" fillId="0" borderId="20" xfId="0" applyNumberFormat="1" applyFont="1" applyFill="1" applyBorder="1" applyAlignment="1">
      <alignment horizontal="center" vertical="top"/>
    </xf>
    <xf numFmtId="166" fontId="12" fillId="0" borderId="20" xfId="0" applyNumberFormat="1" applyFont="1" applyFill="1" applyBorder="1" applyAlignment="1">
      <alignment horizontal="center" vertical="top"/>
    </xf>
    <xf numFmtId="3" fontId="12" fillId="0" borderId="2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19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1" fontId="13" fillId="0" borderId="9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4" fontId="13" fillId="0" borderId="20" xfId="0" applyNumberFormat="1" applyFont="1" applyFill="1" applyBorder="1" applyAlignment="1">
      <alignment horizontal="center" vertical="top"/>
    </xf>
    <xf numFmtId="4" fontId="12" fillId="0" borderId="20" xfId="0" applyNumberFormat="1" applyFont="1" applyFill="1" applyBorder="1" applyAlignment="1">
      <alignment horizontal="center" vertical="top"/>
    </xf>
    <xf numFmtId="1" fontId="13" fillId="0" borderId="50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2" fontId="13" fillId="0" borderId="11" xfId="0" applyNumberFormat="1" applyFont="1" applyFill="1" applyBorder="1" applyAlignment="1">
      <alignment horizontal="center" vertical="top"/>
    </xf>
    <xf numFmtId="1" fontId="13" fillId="0" borderId="11" xfId="0" applyNumberFormat="1" applyFont="1" applyFill="1" applyBorder="1" applyAlignment="1">
      <alignment horizontal="center" vertical="top"/>
    </xf>
    <xf numFmtId="2" fontId="13" fillId="0" borderId="9" xfId="0" applyNumberFormat="1" applyFont="1" applyFill="1" applyBorder="1" applyAlignment="1">
      <alignment horizontal="center" vertical="top"/>
    </xf>
    <xf numFmtId="166" fontId="13" fillId="0" borderId="47" xfId="0" applyNumberFormat="1" applyFont="1" applyFill="1" applyBorder="1" applyAlignment="1">
      <alignment horizontal="center" vertical="top"/>
    </xf>
    <xf numFmtId="166" fontId="13" fillId="0" borderId="9" xfId="0" applyNumberFormat="1" applyFont="1" applyFill="1" applyBorder="1" applyAlignment="1">
      <alignment horizontal="center" vertical="top"/>
    </xf>
    <xf numFmtId="0" fontId="12" fillId="0" borderId="44" xfId="0" applyFont="1" applyFill="1" applyBorder="1" applyAlignment="1">
      <alignment horizontal="center" vertical="top"/>
    </xf>
    <xf numFmtId="0" fontId="12" fillId="0" borderId="76" xfId="0" applyFont="1" applyFill="1" applyBorder="1" applyAlignment="1">
      <alignment horizontal="center" vertical="top"/>
    </xf>
    <xf numFmtId="1" fontId="13" fillId="0" borderId="8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165" fontId="13" fillId="0" borderId="9" xfId="0" applyNumberFormat="1" applyFont="1" applyFill="1" applyBorder="1" applyAlignment="1">
      <alignment horizontal="center" vertical="top"/>
    </xf>
    <xf numFmtId="1" fontId="13" fillId="0" borderId="47" xfId="0" applyNumberFormat="1" applyFont="1" applyFill="1" applyBorder="1" applyAlignment="1">
      <alignment horizontal="center" vertical="top"/>
    </xf>
    <xf numFmtId="165" fontId="13" fillId="0" borderId="11" xfId="0" applyNumberFormat="1" applyFont="1" applyFill="1" applyBorder="1" applyAlignment="1">
      <alignment horizontal="center" vertical="top"/>
    </xf>
    <xf numFmtId="166" fontId="13" fillId="0" borderId="10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 horizontal="center" vertical="top"/>
    </xf>
    <xf numFmtId="165" fontId="12" fillId="0" borderId="2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0" fontId="12" fillId="0" borderId="23" xfId="0" applyFont="1" applyFill="1" applyBorder="1" applyAlignment="1">
      <alignment vertical="top"/>
    </xf>
    <xf numFmtId="0" fontId="12" fillId="0" borderId="23" xfId="0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 vertical="top"/>
    </xf>
    <xf numFmtId="2" fontId="12" fillId="0" borderId="23" xfId="0" applyNumberFormat="1" applyFont="1" applyFill="1" applyBorder="1" applyAlignment="1">
      <alignment vertical="top"/>
    </xf>
    <xf numFmtId="4" fontId="12" fillId="0" borderId="23" xfId="0" applyNumberFormat="1" applyFont="1" applyFill="1" applyBorder="1" applyAlignment="1">
      <alignment horizontal="center" vertical="top"/>
    </xf>
    <xf numFmtId="3" fontId="12" fillId="0" borderId="23" xfId="0" applyNumberFormat="1" applyFont="1" applyFill="1" applyBorder="1" applyAlignment="1">
      <alignment horizontal="center" vertical="top"/>
    </xf>
    <xf numFmtId="1" fontId="12" fillId="0" borderId="23" xfId="0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166" fontId="12" fillId="0" borderId="23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Alignment="1">
      <alignment vertical="top"/>
    </xf>
    <xf numFmtId="0" fontId="12" fillId="0" borderId="20" xfId="0" applyFont="1" applyFill="1" applyBorder="1" applyAlignment="1">
      <alignment horizontal="left" vertical="top"/>
    </xf>
    <xf numFmtId="1" fontId="12" fillId="0" borderId="3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center" vertical="top"/>
    </xf>
    <xf numFmtId="1" fontId="13" fillId="0" borderId="9" xfId="0" applyNumberFormat="1" applyFont="1" applyFill="1" applyBorder="1" applyAlignment="1">
      <alignment horizontal="center" vertical="top" wrapText="1"/>
    </xf>
    <xf numFmtId="165" fontId="13" fillId="0" borderId="9" xfId="0" applyNumberFormat="1" applyFont="1" applyFill="1" applyBorder="1" applyAlignment="1">
      <alignment horizontal="center" vertical="top" wrapText="1"/>
    </xf>
    <xf numFmtId="1" fontId="13" fillId="0" borderId="11" xfId="0" applyNumberFormat="1" applyFont="1" applyFill="1" applyBorder="1" applyAlignment="1">
      <alignment horizontal="center" vertical="top" wrapText="1"/>
    </xf>
    <xf numFmtId="1" fontId="13" fillId="0" borderId="48" xfId="0" applyNumberFormat="1" applyFont="1" applyFill="1" applyBorder="1" applyAlignment="1">
      <alignment horizontal="center" vertical="top"/>
    </xf>
    <xf numFmtId="1" fontId="13" fillId="0" borderId="13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165" fontId="12" fillId="0" borderId="9" xfId="0" applyNumberFormat="1" applyFont="1" applyFill="1" applyBorder="1" applyAlignment="1">
      <alignment horizontal="center" vertical="top"/>
    </xf>
    <xf numFmtId="166" fontId="12" fillId="0" borderId="9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center" vertical="top"/>
    </xf>
    <xf numFmtId="1" fontId="12" fillId="0" borderId="13" xfId="0" applyNumberFormat="1" applyFont="1" applyFill="1" applyBorder="1" applyAlignment="1">
      <alignment horizontal="center" vertical="top"/>
    </xf>
    <xf numFmtId="1" fontId="12" fillId="0" borderId="9" xfId="0" applyNumberFormat="1" applyFont="1" applyFill="1" applyBorder="1" applyAlignment="1">
      <alignment horizontal="center" vertical="top"/>
    </xf>
    <xf numFmtId="1" fontId="12" fillId="0" borderId="48" xfId="0" applyNumberFormat="1" applyFont="1" applyFill="1" applyBorder="1" applyAlignment="1">
      <alignment horizontal="center" vertical="top"/>
    </xf>
    <xf numFmtId="166" fontId="12" fillId="0" borderId="13" xfId="0" applyNumberFormat="1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top"/>
    </xf>
    <xf numFmtId="165" fontId="12" fillId="0" borderId="20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vertical="top"/>
    </xf>
    <xf numFmtId="0" fontId="20" fillId="0" borderId="20" xfId="0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 wrapText="1"/>
    </xf>
    <xf numFmtId="1" fontId="13" fillId="0" borderId="36" xfId="0" applyNumberFormat="1" applyFont="1" applyFill="1" applyBorder="1" applyAlignment="1">
      <alignment horizontal="center" vertical="top"/>
    </xf>
    <xf numFmtId="1" fontId="13" fillId="0" borderId="20" xfId="0" applyNumberFormat="1" applyFont="1" applyFill="1" applyBorder="1" applyAlignment="1">
      <alignment vertical="top"/>
    </xf>
    <xf numFmtId="2" fontId="12" fillId="0" borderId="20" xfId="0" applyNumberFormat="1" applyFont="1" applyFill="1" applyBorder="1" applyAlignment="1">
      <alignment vertical="top"/>
    </xf>
    <xf numFmtId="2" fontId="12" fillId="0" borderId="20" xfId="0" applyNumberFormat="1" applyFont="1" applyFill="1" applyBorder="1" applyAlignment="1">
      <alignment horizontal="center" vertical="top"/>
    </xf>
    <xf numFmtId="1" fontId="12" fillId="0" borderId="20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horizontal="left" vertical="top" wrapText="1"/>
    </xf>
    <xf numFmtId="1" fontId="9" fillId="0" borderId="0" xfId="0" applyNumberFormat="1" applyFont="1" applyFill="1" applyAlignment="1">
      <alignment vertical="top"/>
    </xf>
    <xf numFmtId="4" fontId="12" fillId="0" borderId="20" xfId="0" applyNumberFormat="1" applyFont="1" applyFill="1" applyBorder="1" applyAlignment="1">
      <alignment horizontal="center" vertical="top" wrapText="1"/>
    </xf>
    <xf numFmtId="3" fontId="12" fillId="0" borderId="20" xfId="0" applyNumberFormat="1" applyFont="1" applyFill="1" applyBorder="1" applyAlignment="1">
      <alignment horizontal="center" vertical="top" wrapText="1"/>
    </xf>
    <xf numFmtId="166" fontId="12" fillId="0" borderId="20" xfId="0" applyNumberFormat="1" applyFont="1" applyFill="1" applyBorder="1" applyAlignment="1">
      <alignment horizontal="center" vertical="top" wrapText="1"/>
    </xf>
    <xf numFmtId="1" fontId="13" fillId="0" borderId="83" xfId="0" applyNumberFormat="1" applyFont="1" applyFill="1" applyBorder="1" applyAlignment="1">
      <alignment vertical="top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2" fontId="12" fillId="0" borderId="25" xfId="0" applyNumberFormat="1" applyFont="1" applyFill="1" applyBorder="1" applyAlignment="1">
      <alignment horizontal="center" vertical="top"/>
    </xf>
    <xf numFmtId="1" fontId="12" fillId="0" borderId="25" xfId="0" applyNumberFormat="1" applyFont="1" applyFill="1" applyBorder="1" applyAlignment="1">
      <alignment horizontal="center" vertical="top"/>
    </xf>
    <xf numFmtId="1" fontId="12" fillId="0" borderId="26" xfId="0" applyNumberFormat="1" applyFont="1" applyFill="1" applyBorder="1" applyAlignment="1">
      <alignment horizontal="center" vertical="top"/>
    </xf>
    <xf numFmtId="0" fontId="13" fillId="0" borderId="84" xfId="0" applyFont="1" applyFill="1" applyBorder="1" applyAlignment="1">
      <alignment vertical="top"/>
    </xf>
    <xf numFmtId="0" fontId="17" fillId="0" borderId="19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3" fontId="12" fillId="0" borderId="21" xfId="0" applyNumberFormat="1" applyFont="1" applyFill="1" applyBorder="1" applyAlignment="1">
      <alignment horizontal="center" vertical="top"/>
    </xf>
    <xf numFmtId="3" fontId="12" fillId="0" borderId="21" xfId="0" applyNumberFormat="1" applyFont="1" applyFill="1" applyBorder="1" applyAlignment="1">
      <alignment horizontal="center" vertical="top" wrapText="1"/>
    </xf>
    <xf numFmtId="0" fontId="13" fillId="0" borderId="85" xfId="0" applyFont="1" applyFill="1" applyBorder="1" applyAlignment="1">
      <alignment vertical="top"/>
    </xf>
    <xf numFmtId="0" fontId="17" fillId="0" borderId="27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4" fontId="12" fillId="0" borderId="28" xfId="0" applyNumberFormat="1" applyFont="1" applyFill="1" applyBorder="1" applyAlignment="1">
      <alignment horizontal="center" vertical="top" wrapText="1"/>
    </xf>
    <xf numFmtId="3" fontId="12" fillId="0" borderId="28" xfId="0" applyNumberFormat="1" applyFont="1" applyFill="1" applyBorder="1" applyAlignment="1">
      <alignment horizontal="center" vertical="top" wrapText="1"/>
    </xf>
    <xf numFmtId="1" fontId="12" fillId="0" borderId="28" xfId="0" applyNumberFormat="1" applyFont="1" applyFill="1" applyBorder="1" applyAlignment="1">
      <alignment horizontal="center" vertical="top"/>
    </xf>
    <xf numFmtId="3" fontId="12" fillId="0" borderId="28" xfId="0" applyNumberFormat="1" applyFont="1" applyFill="1" applyBorder="1" applyAlignment="1">
      <alignment horizontal="center" vertical="top"/>
    </xf>
    <xf numFmtId="3" fontId="12" fillId="0" borderId="8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2" fontId="2" fillId="0" borderId="72" xfId="0" applyNumberFormat="1" applyFont="1" applyFill="1" applyBorder="1" applyAlignment="1">
      <alignment horizontal="center" vertical="top" wrapText="1"/>
    </xf>
    <xf numFmtId="2" fontId="2" fillId="0" borderId="69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/>
    </xf>
    <xf numFmtId="1" fontId="8" fillId="0" borderId="70" xfId="0" applyNumberFormat="1" applyFont="1" applyFill="1" applyBorder="1" applyAlignment="1">
      <alignment horizontal="center" vertical="top"/>
    </xf>
    <xf numFmtId="1" fontId="8" fillId="0" borderId="81" xfId="0" applyNumberFormat="1" applyFont="1" applyFill="1" applyBorder="1" applyAlignment="1">
      <alignment horizontal="center" vertical="top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3" fontId="13" fillId="0" borderId="21" xfId="0" applyNumberFormat="1" applyFont="1" applyFill="1" applyBorder="1" applyAlignment="1">
      <alignment horizontal="center" vertical="top"/>
    </xf>
    <xf numFmtId="0" fontId="12" fillId="0" borderId="58" xfId="0" applyFont="1" applyFill="1" applyBorder="1" applyAlignment="1">
      <alignment horizontal="center" vertical="top"/>
    </xf>
    <xf numFmtId="0" fontId="12" fillId="0" borderId="51" xfId="0" applyFont="1" applyFill="1" applyBorder="1" applyAlignment="1">
      <alignment horizontal="center" vertical="top"/>
    </xf>
    <xf numFmtId="0" fontId="12" fillId="0" borderId="59" xfId="0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1" fontId="13" fillId="0" borderId="22" xfId="0" applyNumberFormat="1" applyFont="1" applyFill="1" applyBorder="1" applyAlignment="1">
      <alignment horizontal="center" vertical="top"/>
    </xf>
    <xf numFmtId="1" fontId="12" fillId="0" borderId="23" xfId="0" applyNumberFormat="1" applyFont="1" applyFill="1" applyBorder="1" applyAlignment="1">
      <alignment horizontal="left" vertical="top"/>
    </xf>
    <xf numFmtId="2" fontId="12" fillId="0" borderId="23" xfId="0" applyNumberFormat="1" applyFont="1" applyFill="1" applyBorder="1" applyAlignment="1">
      <alignment horizontal="center" vertical="top"/>
    </xf>
    <xf numFmtId="165" fontId="12" fillId="0" borderId="23" xfId="0" applyNumberFormat="1" applyFont="1" applyFill="1" applyBorder="1" applyAlignment="1">
      <alignment horizontal="center" vertical="top"/>
    </xf>
    <xf numFmtId="1" fontId="13" fillId="0" borderId="3" xfId="0" applyNumberFormat="1" applyFont="1" applyFill="1" applyBorder="1" applyAlignment="1">
      <alignment vertical="top"/>
    </xf>
    <xf numFmtId="0" fontId="17" fillId="0" borderId="50" xfId="0" applyFont="1" applyFill="1" applyBorder="1" applyAlignment="1">
      <alignment horizontal="left" vertical="top" wrapText="1"/>
    </xf>
    <xf numFmtId="0" fontId="17" fillId="0" borderId="51" xfId="0" applyFont="1" applyFill="1" applyBorder="1" applyAlignment="1">
      <alignment horizontal="left" vertical="top" wrapText="1"/>
    </xf>
    <xf numFmtId="165" fontId="17" fillId="0" borderId="20" xfId="0" applyNumberFormat="1" applyFont="1" applyFill="1" applyBorder="1" applyAlignment="1">
      <alignment horizontal="center" vertical="top" wrapText="1"/>
    </xf>
    <xf numFmtId="1" fontId="17" fillId="0" borderId="20" xfId="0" applyNumberFormat="1" applyFont="1" applyFill="1" applyBorder="1" applyAlignment="1">
      <alignment horizontal="center" vertical="top" wrapText="1"/>
    </xf>
    <xf numFmtId="1" fontId="13" fillId="0" borderId="40" xfId="0" applyNumberFormat="1" applyFont="1" applyFill="1" applyBorder="1" applyAlignment="1">
      <alignment vertical="top"/>
    </xf>
    <xf numFmtId="0" fontId="17" fillId="0" borderId="52" xfId="0" applyFont="1" applyFill="1" applyBorder="1" applyAlignment="1">
      <alignment horizontal="left" vertical="top" wrapText="1"/>
    </xf>
    <xf numFmtId="0" fontId="17" fillId="0" borderId="53" xfId="0" applyFont="1" applyFill="1" applyBorder="1" applyAlignment="1">
      <alignment horizontal="left" vertical="top" wrapText="1"/>
    </xf>
    <xf numFmtId="2" fontId="17" fillId="0" borderId="28" xfId="0" applyNumberFormat="1" applyFont="1" applyFill="1" applyBorder="1" applyAlignment="1">
      <alignment horizontal="center" vertical="top" wrapText="1"/>
    </xf>
    <xf numFmtId="1" fontId="17" fillId="0" borderId="28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0" xfId="0" applyFont="1" applyFill="1" applyBorder="1"/>
    <xf numFmtId="0" fontId="13" fillId="0" borderId="20" xfId="0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166" fontId="13" fillId="0" borderId="2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0" fontId="12" fillId="0" borderId="19" xfId="0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1" fontId="13" fillId="0" borderId="20" xfId="0" applyNumberFormat="1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center" vertical="top"/>
    </xf>
    <xf numFmtId="2" fontId="12" fillId="0" borderId="28" xfId="0" applyNumberFormat="1" applyFont="1" applyFill="1" applyBorder="1" applyAlignment="1">
      <alignment horizontal="center" vertical="top"/>
    </xf>
    <xf numFmtId="4" fontId="12" fillId="0" borderId="28" xfId="0" applyNumberFormat="1" applyFont="1" applyFill="1" applyBorder="1" applyAlignment="1">
      <alignment horizontal="center" vertical="top"/>
    </xf>
    <xf numFmtId="166" fontId="12" fillId="0" borderId="28" xfId="0" applyNumberFormat="1" applyFont="1" applyFill="1" applyBorder="1" applyAlignment="1">
      <alignment horizontal="center" vertical="top"/>
    </xf>
    <xf numFmtId="3" fontId="12" fillId="0" borderId="80" xfId="0" applyNumberFormat="1" applyFont="1" applyFill="1" applyBorder="1" applyAlignment="1">
      <alignment horizontal="center" vertical="top"/>
    </xf>
    <xf numFmtId="1" fontId="16" fillId="0" borderId="0" xfId="0" applyNumberFormat="1" applyFont="1" applyFill="1" applyAlignment="1">
      <alignment vertical="top"/>
    </xf>
    <xf numFmtId="1" fontId="13" fillId="0" borderId="20" xfId="0" applyNumberFormat="1" applyFont="1" applyFill="1" applyBorder="1" applyAlignment="1">
      <alignment horizontal="left" vertical="top" wrapText="1"/>
    </xf>
    <xf numFmtId="1" fontId="12" fillId="0" borderId="58" xfId="0" applyNumberFormat="1" applyFont="1" applyFill="1" applyBorder="1" applyAlignment="1">
      <alignment horizontal="center" vertical="top"/>
    </xf>
    <xf numFmtId="1" fontId="12" fillId="0" borderId="51" xfId="0" applyNumberFormat="1" applyFont="1" applyFill="1" applyBorder="1" applyAlignment="1">
      <alignment horizontal="center" vertical="top"/>
    </xf>
    <xf numFmtId="1" fontId="12" fillId="0" borderId="59" xfId="0" applyNumberFormat="1" applyFont="1" applyFill="1" applyBorder="1" applyAlignment="1">
      <alignment horizontal="center" vertical="top"/>
    </xf>
    <xf numFmtId="2" fontId="17" fillId="0" borderId="20" xfId="0" applyNumberFormat="1" applyFont="1" applyFill="1" applyBorder="1" applyAlignment="1">
      <alignment horizontal="center" vertical="top" wrapText="1"/>
    </xf>
    <xf numFmtId="165" fontId="17" fillId="0" borderId="28" xfId="0" applyNumberFormat="1" applyFont="1" applyFill="1" applyBorder="1" applyAlignment="1">
      <alignment horizontal="center" vertical="top" wrapText="1"/>
    </xf>
    <xf numFmtId="0" fontId="12" fillId="0" borderId="62" xfId="0" applyFont="1" applyFill="1" applyBorder="1" applyAlignment="1">
      <alignment horizontal="center" vertical="top"/>
    </xf>
    <xf numFmtId="0" fontId="12" fillId="0" borderId="63" xfId="0" applyFont="1" applyFill="1" applyBorder="1" applyAlignment="1">
      <alignment horizontal="center" vertical="top"/>
    </xf>
    <xf numFmtId="0" fontId="12" fillId="0" borderId="82" xfId="0" applyFont="1" applyFill="1" applyBorder="1" applyAlignment="1">
      <alignment horizontal="center" vertical="top"/>
    </xf>
    <xf numFmtId="1" fontId="12" fillId="0" borderId="24" xfId="0" applyNumberFormat="1" applyFont="1" applyFill="1" applyBorder="1" applyAlignment="1">
      <alignment horizontal="center" vertical="top"/>
    </xf>
    <xf numFmtId="1" fontId="12" fillId="0" borderId="25" xfId="0" applyNumberFormat="1" applyFont="1" applyFill="1" applyBorder="1" applyAlignment="1">
      <alignment horizontal="center" vertical="top"/>
    </xf>
    <xf numFmtId="1" fontId="12" fillId="0" borderId="2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6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vertical="top"/>
    </xf>
    <xf numFmtId="0" fontId="13" fillId="0" borderId="20" xfId="0" applyFont="1" applyFill="1" applyBorder="1" applyAlignment="1">
      <alignment horizontal="left" vertical="top"/>
    </xf>
    <xf numFmtId="1" fontId="4" fillId="0" borderId="29" xfId="0" applyNumberFormat="1" applyFont="1" applyFill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1" fontId="11" fillId="0" borderId="20" xfId="0" applyNumberFormat="1" applyFont="1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top"/>
    </xf>
    <xf numFmtId="1" fontId="13" fillId="0" borderId="28" xfId="0" applyNumberFormat="1" applyFont="1" applyFill="1" applyBorder="1" applyAlignment="1">
      <alignment horizontal="center" vertical="top"/>
    </xf>
    <xf numFmtId="165" fontId="12" fillId="0" borderId="28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1" fontId="4" fillId="0" borderId="33" xfId="0" applyNumberFormat="1" applyFont="1" applyFill="1" applyBorder="1" applyAlignment="1">
      <alignment horizontal="center" vertical="top"/>
    </xf>
    <xf numFmtId="1" fontId="4" fillId="0" borderId="34" xfId="0" applyNumberFormat="1" applyFont="1" applyFill="1" applyBorder="1" applyAlignment="1">
      <alignment horizontal="center" vertical="top"/>
    </xf>
    <xf numFmtId="1" fontId="12" fillId="0" borderId="20" xfId="0" applyNumberFormat="1" applyFont="1" applyFill="1" applyBorder="1" applyAlignment="1">
      <alignment horizontal="center" vertical="top" wrapText="1"/>
    </xf>
    <xf numFmtId="1" fontId="12" fillId="0" borderId="64" xfId="0" applyNumberFormat="1" applyFont="1" applyFill="1" applyBorder="1" applyAlignment="1">
      <alignment horizontal="center" vertical="top"/>
    </xf>
    <xf numFmtId="1" fontId="12" fillId="0" borderId="45" xfId="0" applyNumberFormat="1" applyFont="1" applyFill="1" applyBorder="1" applyAlignment="1">
      <alignment horizontal="center" vertical="top"/>
    </xf>
    <xf numFmtId="1" fontId="12" fillId="0" borderId="42" xfId="0" applyNumberFormat="1" applyFont="1" applyFill="1" applyBorder="1" applyAlignment="1">
      <alignment horizontal="center" vertical="top"/>
    </xf>
    <xf numFmtId="1" fontId="12" fillId="0" borderId="43" xfId="0" applyNumberFormat="1" applyFont="1" applyFill="1" applyBorder="1" applyAlignment="1">
      <alignment horizontal="center" vertical="top"/>
    </xf>
    <xf numFmtId="1" fontId="12" fillId="0" borderId="8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vertical="top"/>
    </xf>
    <xf numFmtId="0" fontId="17" fillId="0" borderId="55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4" fontId="17" fillId="0" borderId="25" xfId="0" applyNumberFormat="1" applyFont="1" applyFill="1" applyBorder="1" applyAlignment="1">
      <alignment horizontal="center" vertical="top" wrapText="1"/>
    </xf>
    <xf numFmtId="3" fontId="17" fillId="0" borderId="25" xfId="0" applyNumberFormat="1" applyFont="1" applyFill="1" applyBorder="1" applyAlignment="1">
      <alignment horizontal="center" vertical="top" wrapText="1"/>
    </xf>
    <xf numFmtId="166" fontId="17" fillId="0" borderId="25" xfId="0" applyNumberFormat="1" applyFont="1" applyFill="1" applyBorder="1" applyAlignment="1">
      <alignment horizontal="center" vertical="top" wrapText="1"/>
    </xf>
    <xf numFmtId="3" fontId="17" fillId="0" borderId="26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Alignment="1">
      <alignment vertical="top"/>
    </xf>
    <xf numFmtId="166" fontId="17" fillId="0" borderId="20" xfId="0" applyNumberFormat="1" applyFont="1" applyFill="1" applyBorder="1" applyAlignment="1">
      <alignment horizontal="center" vertical="top" wrapText="1"/>
    </xf>
    <xf numFmtId="3" fontId="17" fillId="0" borderId="20" xfId="0" applyNumberFormat="1" applyFont="1" applyFill="1" applyBorder="1" applyAlignment="1">
      <alignment horizontal="center" vertical="top" wrapText="1"/>
    </xf>
    <xf numFmtId="4" fontId="17" fillId="0" borderId="20" xfId="0" applyNumberFormat="1" applyFont="1" applyFill="1" applyBorder="1" applyAlignment="1">
      <alignment horizontal="center" vertical="top" wrapText="1"/>
    </xf>
    <xf numFmtId="4" fontId="17" fillId="0" borderId="28" xfId="0" applyNumberFormat="1" applyFont="1" applyFill="1" applyBorder="1" applyAlignment="1">
      <alignment horizontal="center" vertical="top" wrapText="1"/>
    </xf>
    <xf numFmtId="3" fontId="17" fillId="0" borderId="28" xfId="0" applyNumberFormat="1" applyFont="1" applyFill="1" applyBorder="1" applyAlignment="1">
      <alignment horizontal="center" vertical="top" wrapText="1"/>
    </xf>
    <xf numFmtId="166" fontId="17" fillId="0" borderId="28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Alignment="1">
      <alignment vertical="top"/>
    </xf>
    <xf numFmtId="2" fontId="2" fillId="0" borderId="20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2" fontId="12" fillId="0" borderId="19" xfId="0" applyNumberFormat="1" applyFont="1" applyFill="1" applyBorder="1" applyAlignment="1">
      <alignment horizontal="center" vertical="top"/>
    </xf>
    <xf numFmtId="2" fontId="12" fillId="0" borderId="21" xfId="0" applyNumberFormat="1" applyFont="1" applyFill="1" applyBorder="1" applyAlignment="1">
      <alignment horizontal="center" vertical="top"/>
    </xf>
    <xf numFmtId="1" fontId="13" fillId="0" borderId="21" xfId="0" applyNumberFormat="1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vertical="top"/>
    </xf>
    <xf numFmtId="1" fontId="13" fillId="0" borderId="28" xfId="0" applyNumberFormat="1" applyFont="1" applyFill="1" applyBorder="1" applyAlignment="1">
      <alignment vertical="top"/>
    </xf>
    <xf numFmtId="2" fontId="12" fillId="0" borderId="28" xfId="0" applyNumberFormat="1" applyFont="1" applyFill="1" applyBorder="1" applyAlignment="1">
      <alignment vertical="top"/>
    </xf>
    <xf numFmtId="165" fontId="12" fillId="0" borderId="28" xfId="0" applyNumberFormat="1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1" fontId="12" fillId="0" borderId="21" xfId="0" applyNumberFormat="1" applyFont="1" applyFill="1" applyBorder="1" applyAlignment="1">
      <alignment horizontal="center" vertical="top"/>
    </xf>
    <xf numFmtId="2" fontId="12" fillId="0" borderId="58" xfId="0" applyNumberFormat="1" applyFont="1" applyFill="1" applyBorder="1" applyAlignment="1">
      <alignment horizontal="center" vertical="top"/>
    </xf>
    <xf numFmtId="2" fontId="12" fillId="0" borderId="51" xfId="0" applyNumberFormat="1" applyFont="1" applyFill="1" applyBorder="1" applyAlignment="1">
      <alignment horizontal="center" vertical="top"/>
    </xf>
    <xf numFmtId="2" fontId="12" fillId="0" borderId="59" xfId="0" applyNumberFormat="1" applyFont="1" applyFill="1" applyBorder="1" applyAlignment="1">
      <alignment horizontal="center" vertical="top"/>
    </xf>
    <xf numFmtId="0" fontId="18" fillId="0" borderId="45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2" fillId="0" borderId="46" xfId="0" applyFont="1" applyFill="1" applyBorder="1" applyAlignment="1">
      <alignment horizontal="center" vertical="top"/>
    </xf>
    <xf numFmtId="2" fontId="12" fillId="0" borderId="20" xfId="0" applyNumberFormat="1" applyFont="1" applyFill="1" applyBorder="1" applyAlignment="1">
      <alignment horizontal="center" vertical="top" wrapText="1"/>
    </xf>
    <xf numFmtId="2" fontId="12" fillId="0" borderId="28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Alignment="1">
      <alignment vertical="top"/>
    </xf>
    <xf numFmtId="0" fontId="12" fillId="0" borderId="77" xfId="0" applyFont="1" applyFill="1" applyBorder="1" applyAlignment="1">
      <alignment horizontal="center" vertical="top"/>
    </xf>
    <xf numFmtId="0" fontId="12" fillId="0" borderId="78" xfId="0" applyFont="1" applyFill="1" applyBorder="1" applyAlignment="1">
      <alignment horizontal="center" vertical="top"/>
    </xf>
    <xf numFmtId="1" fontId="12" fillId="0" borderId="78" xfId="0" applyNumberFormat="1" applyFont="1" applyFill="1" applyBorder="1" applyAlignment="1">
      <alignment horizontal="center" vertical="top"/>
    </xf>
    <xf numFmtId="165" fontId="12" fillId="0" borderId="78" xfId="0" applyNumberFormat="1" applyFont="1" applyFill="1" applyBorder="1" applyAlignment="1">
      <alignment horizontal="center" vertical="top"/>
    </xf>
    <xf numFmtId="1" fontId="12" fillId="0" borderId="78" xfId="0" applyNumberFormat="1" applyFont="1" applyFill="1" applyBorder="1" applyAlignment="1">
      <alignment horizontal="center" vertical="top" wrapText="1"/>
    </xf>
    <xf numFmtId="2" fontId="12" fillId="0" borderId="78" xfId="0" applyNumberFormat="1" applyFont="1" applyFill="1" applyBorder="1" applyAlignment="1">
      <alignment horizontal="center" vertical="top"/>
    </xf>
    <xf numFmtId="1" fontId="12" fillId="0" borderId="79" xfId="0" applyNumberFormat="1" applyFont="1" applyFill="1" applyBorder="1" applyAlignment="1">
      <alignment horizontal="center" vertical="top"/>
    </xf>
    <xf numFmtId="0" fontId="12" fillId="0" borderId="73" xfId="0" applyFont="1" applyFill="1" applyBorder="1" applyAlignment="1">
      <alignment horizontal="center" vertical="top"/>
    </xf>
    <xf numFmtId="0" fontId="12" fillId="0" borderId="74" xfId="0" applyFont="1" applyFill="1" applyBorder="1" applyAlignment="1">
      <alignment horizontal="center" vertical="top"/>
    </xf>
    <xf numFmtId="0" fontId="12" fillId="0" borderId="75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65" fontId="13" fillId="0" borderId="20" xfId="0" applyNumberFormat="1" applyFont="1" applyFill="1" applyBorder="1" applyAlignment="1">
      <alignment vertical="top"/>
    </xf>
    <xf numFmtId="0" fontId="13" fillId="0" borderId="28" xfId="0" applyFont="1" applyFill="1" applyBorder="1" applyAlignment="1">
      <alignment horizontal="center" vertical="top"/>
    </xf>
    <xf numFmtId="0" fontId="13" fillId="0" borderId="65" xfId="0" applyFont="1" applyFill="1" applyBorder="1" applyAlignment="1">
      <alignment vertical="top"/>
    </xf>
    <xf numFmtId="165" fontId="12" fillId="0" borderId="25" xfId="0" applyNumberFormat="1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vertical="top"/>
    </xf>
    <xf numFmtId="0" fontId="17" fillId="0" borderId="20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CD599"/>
  <sheetViews>
    <sheetView tabSelected="1" zoomScale="80" zoomScaleNormal="80" workbookViewId="0">
      <selection activeCell="A482" sqref="A482:XFD487"/>
    </sheetView>
  </sheetViews>
  <sheetFormatPr defaultColWidth="9.140625" defaultRowHeight="12.75"/>
  <cols>
    <col min="1" max="1" width="4.140625" style="164" customWidth="1"/>
    <col min="2" max="2" width="32.7109375" style="165" customWidth="1"/>
    <col min="3" max="3" width="10.140625" style="166" customWidth="1"/>
    <col min="4" max="4" width="8.5703125" style="164" customWidth="1"/>
    <col min="5" max="5" width="5.5703125" style="167" customWidth="1"/>
    <col min="6" max="6" width="8.7109375" style="16" customWidth="1"/>
    <col min="7" max="7" width="7.7109375" style="165" customWidth="1"/>
    <col min="8" max="8" width="11.42578125" style="168" customWidth="1"/>
    <col min="9" max="9" width="14" style="168" customWidth="1"/>
    <col min="10" max="10" width="11.5703125" style="164" customWidth="1"/>
    <col min="11" max="11" width="13.42578125" style="164" customWidth="1"/>
    <col min="12" max="12" width="7.28515625" style="164" customWidth="1"/>
    <col min="13" max="13" width="11.28515625" style="164" customWidth="1"/>
    <col min="14" max="14" width="5.85546875" style="164" customWidth="1"/>
    <col min="15" max="15" width="11.7109375" style="164" customWidth="1"/>
    <col min="16" max="16" width="5" style="164" customWidth="1"/>
    <col min="17" max="17" width="9.42578125" style="164" customWidth="1"/>
    <col min="18" max="18" width="5.85546875" style="166" customWidth="1"/>
    <col min="19" max="19" width="9.42578125" style="164" customWidth="1"/>
    <col min="20" max="20" width="5.85546875" style="166" customWidth="1"/>
    <col min="21" max="21" width="10.85546875" style="164" customWidth="1"/>
    <col min="22" max="22" width="5.7109375" style="164" customWidth="1"/>
    <col min="23" max="23" width="9.140625" style="164" customWidth="1"/>
    <col min="24" max="24" width="12.28515625" style="164" customWidth="1"/>
    <col min="25" max="25" width="13.85546875" style="164" customWidth="1"/>
    <col min="26" max="26" width="9.5703125" style="164" customWidth="1"/>
    <col min="27" max="27" width="14.140625" style="164" customWidth="1"/>
    <col min="28" max="16384" width="9.140625" style="16"/>
  </cols>
  <sheetData>
    <row r="1" spans="1:82" ht="24.75" customHeight="1">
      <c r="A1" s="13" t="s">
        <v>550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82" ht="15" thickBot="1">
      <c r="A2" s="169"/>
      <c r="B2" s="170"/>
      <c r="G2" s="170"/>
      <c r="P2" s="171"/>
      <c r="Q2" s="171"/>
      <c r="AA2" s="172"/>
    </row>
    <row r="3" spans="1:82" ht="15.75" customHeight="1">
      <c r="A3" s="24" t="s">
        <v>0</v>
      </c>
      <c r="B3" s="25" t="s">
        <v>1</v>
      </c>
      <c r="C3" s="26" t="s">
        <v>529</v>
      </c>
      <c r="D3" s="25" t="s">
        <v>506</v>
      </c>
      <c r="E3" s="27" t="s">
        <v>530</v>
      </c>
      <c r="F3" s="26" t="s">
        <v>2</v>
      </c>
      <c r="G3" s="26" t="s">
        <v>508</v>
      </c>
      <c r="H3" s="28" t="s">
        <v>228</v>
      </c>
      <c r="I3" s="29"/>
      <c r="J3" s="30" t="s">
        <v>395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 t="s">
        <v>4</v>
      </c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</row>
    <row r="4" spans="1:82" ht="15" customHeight="1">
      <c r="A4" s="33"/>
      <c r="B4" s="34"/>
      <c r="C4" s="35"/>
      <c r="D4" s="34"/>
      <c r="E4" s="36"/>
      <c r="F4" s="35"/>
      <c r="G4" s="35"/>
      <c r="H4" s="37"/>
      <c r="I4" s="38" t="s">
        <v>241</v>
      </c>
      <c r="J4" s="38"/>
      <c r="K4" s="38"/>
      <c r="L4" s="38" t="s">
        <v>396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 t="s">
        <v>509</v>
      </c>
      <c r="Z4" s="39"/>
      <c r="AA4" s="40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</row>
    <row r="5" spans="1:82" ht="46.15" customHeight="1">
      <c r="A5" s="33"/>
      <c r="B5" s="34"/>
      <c r="C5" s="35"/>
      <c r="D5" s="34"/>
      <c r="E5" s="36"/>
      <c r="F5" s="35"/>
      <c r="G5" s="35"/>
      <c r="H5" s="41"/>
      <c r="I5" s="42" t="s">
        <v>242</v>
      </c>
      <c r="J5" s="43" t="s">
        <v>505</v>
      </c>
      <c r="K5" s="44" t="s">
        <v>504</v>
      </c>
      <c r="L5" s="38" t="s">
        <v>5</v>
      </c>
      <c r="M5" s="38"/>
      <c r="N5" s="38" t="s">
        <v>226</v>
      </c>
      <c r="O5" s="38"/>
      <c r="P5" s="38" t="s">
        <v>393</v>
      </c>
      <c r="Q5" s="38"/>
      <c r="R5" s="38" t="s">
        <v>6</v>
      </c>
      <c r="S5" s="38"/>
      <c r="T5" s="38" t="s">
        <v>7</v>
      </c>
      <c r="U5" s="38"/>
      <c r="V5" s="38" t="s">
        <v>8</v>
      </c>
      <c r="W5" s="38"/>
      <c r="X5" s="38" t="s">
        <v>227</v>
      </c>
      <c r="Y5" s="38"/>
      <c r="Z5" s="39" t="s">
        <v>9</v>
      </c>
      <c r="AA5" s="40" t="s">
        <v>10</v>
      </c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</row>
    <row r="6" spans="1:82" ht="30.75" customHeight="1">
      <c r="A6" s="33"/>
      <c r="B6" s="34"/>
      <c r="C6" s="35"/>
      <c r="D6" s="34"/>
      <c r="E6" s="36"/>
      <c r="F6" s="35"/>
      <c r="G6" s="35"/>
      <c r="H6" s="41"/>
      <c r="I6" s="49"/>
      <c r="J6" s="50"/>
      <c r="K6" s="38"/>
      <c r="L6" s="271" t="s">
        <v>11</v>
      </c>
      <c r="M6" s="271" t="s">
        <v>12</v>
      </c>
      <c r="N6" s="271" t="s">
        <v>433</v>
      </c>
      <c r="O6" s="271" t="s">
        <v>12</v>
      </c>
      <c r="P6" s="271" t="s">
        <v>13</v>
      </c>
      <c r="Q6" s="271" t="s">
        <v>12</v>
      </c>
      <c r="R6" s="271" t="s">
        <v>13</v>
      </c>
      <c r="S6" s="271" t="s">
        <v>12</v>
      </c>
      <c r="T6" s="271" t="s">
        <v>13</v>
      </c>
      <c r="U6" s="271" t="s">
        <v>12</v>
      </c>
      <c r="V6" s="271" t="s">
        <v>13</v>
      </c>
      <c r="W6" s="271" t="s">
        <v>12</v>
      </c>
      <c r="X6" s="38"/>
      <c r="Y6" s="38"/>
      <c r="Z6" s="39"/>
      <c r="AA6" s="40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55" customFormat="1" thickBot="1">
      <c r="A7" s="52">
        <v>1</v>
      </c>
      <c r="B7" s="53">
        <v>2</v>
      </c>
      <c r="C7" s="53">
        <v>4</v>
      </c>
      <c r="D7" s="53">
        <v>5</v>
      </c>
      <c r="E7" s="53">
        <v>6</v>
      </c>
      <c r="F7" s="53">
        <v>7</v>
      </c>
      <c r="G7" s="53">
        <v>8</v>
      </c>
      <c r="H7" s="53">
        <v>9</v>
      </c>
      <c r="I7" s="53">
        <v>10</v>
      </c>
      <c r="J7" s="53">
        <v>11</v>
      </c>
      <c r="K7" s="53">
        <v>12</v>
      </c>
      <c r="L7" s="54">
        <v>13</v>
      </c>
      <c r="M7" s="54">
        <v>14</v>
      </c>
      <c r="N7" s="54">
        <v>15</v>
      </c>
      <c r="O7" s="54">
        <v>16</v>
      </c>
      <c r="P7" s="54">
        <v>17</v>
      </c>
      <c r="Q7" s="54">
        <v>18</v>
      </c>
      <c r="R7" s="54">
        <v>19</v>
      </c>
      <c r="S7" s="54">
        <v>20</v>
      </c>
      <c r="T7" s="54">
        <v>21</v>
      </c>
      <c r="U7" s="54">
        <v>22</v>
      </c>
      <c r="V7" s="54">
        <v>23</v>
      </c>
      <c r="W7" s="54">
        <v>24</v>
      </c>
      <c r="X7" s="54">
        <v>25</v>
      </c>
      <c r="Y7" s="54">
        <v>26</v>
      </c>
      <c r="Z7" s="53">
        <v>29</v>
      </c>
      <c r="AA7" s="53">
        <v>30</v>
      </c>
    </row>
    <row r="8" spans="1:82" s="59" customFormat="1" ht="17.850000000000001" customHeight="1">
      <c r="A8" s="272" t="s">
        <v>434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4"/>
    </row>
    <row r="9" spans="1:82" s="59" customFormat="1" ht="17.850000000000001" customHeight="1">
      <c r="A9" s="275" t="s">
        <v>14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276"/>
    </row>
    <row r="10" spans="1:82" s="59" customFormat="1" ht="17.850000000000001" customHeight="1">
      <c r="A10" s="71">
        <v>1</v>
      </c>
      <c r="B10" s="3" t="s">
        <v>176</v>
      </c>
      <c r="C10" s="4" t="s">
        <v>54</v>
      </c>
      <c r="D10" s="60">
        <v>4.4000000000000004</v>
      </c>
      <c r="E10" s="5"/>
      <c r="F10" s="4">
        <v>17697</v>
      </c>
      <c r="G10" s="4">
        <v>4.88</v>
      </c>
      <c r="H10" s="74">
        <v>0.25</v>
      </c>
      <c r="I10" s="5">
        <f>F10*G10*H10</f>
        <v>21590.34</v>
      </c>
      <c r="J10" s="7">
        <v>3.42</v>
      </c>
      <c r="K10" s="5">
        <f>I10*J10</f>
        <v>73838.962799999994</v>
      </c>
      <c r="L10" s="5">
        <v>25</v>
      </c>
      <c r="M10" s="5">
        <f>K10*L10/100</f>
        <v>18459.740699999998</v>
      </c>
      <c r="N10" s="5">
        <v>10</v>
      </c>
      <c r="O10" s="5">
        <f>K10*N10/100</f>
        <v>7383.896279999999</v>
      </c>
      <c r="P10" s="5"/>
      <c r="Q10" s="9"/>
      <c r="R10" s="5"/>
      <c r="S10" s="5"/>
      <c r="T10" s="5"/>
      <c r="U10" s="5"/>
      <c r="V10" s="5"/>
      <c r="W10" s="5"/>
      <c r="X10" s="5">
        <f>W10+U10+S10+Q10+O10+M10</f>
        <v>25843.636979999996</v>
      </c>
      <c r="Y10" s="5">
        <f>K10+X10</f>
        <v>99682.59977999999</v>
      </c>
      <c r="Z10" s="133"/>
      <c r="AA10" s="277"/>
    </row>
    <row r="11" spans="1:82" s="59" customFormat="1" ht="17.850000000000001" customHeight="1">
      <c r="A11" s="71">
        <v>2</v>
      </c>
      <c r="B11" s="3" t="s">
        <v>177</v>
      </c>
      <c r="C11" s="4" t="s">
        <v>21</v>
      </c>
      <c r="D11" s="60">
        <v>4.4000000000000004</v>
      </c>
      <c r="E11" s="5"/>
      <c r="F11" s="4">
        <v>17697</v>
      </c>
      <c r="G11" s="7">
        <v>4.26</v>
      </c>
      <c r="H11" s="6">
        <v>1</v>
      </c>
      <c r="I11" s="5">
        <f>F11*G11*H11</f>
        <v>75389.22</v>
      </c>
      <c r="J11" s="7">
        <v>3.42</v>
      </c>
      <c r="K11" s="5">
        <f>I11*J11</f>
        <v>257831.1324</v>
      </c>
      <c r="L11" s="5">
        <v>25</v>
      </c>
      <c r="M11" s="5">
        <f>K11*L11/100</f>
        <v>64457.783100000008</v>
      </c>
      <c r="N11" s="5">
        <v>10</v>
      </c>
      <c r="O11" s="5">
        <f>K11*N11/100</f>
        <v>25783.113239999999</v>
      </c>
      <c r="P11" s="5"/>
      <c r="Q11" s="9"/>
      <c r="R11" s="5"/>
      <c r="S11" s="5"/>
      <c r="T11" s="9">
        <v>200</v>
      </c>
      <c r="U11" s="5">
        <f>F11*H11*T11/100</f>
        <v>35394</v>
      </c>
      <c r="V11" s="5"/>
      <c r="W11" s="5"/>
      <c r="X11" s="5">
        <f>W11+U11+S11+Q11+O11+M11</f>
        <v>125634.89634000001</v>
      </c>
      <c r="Y11" s="5">
        <f>K11+X11</f>
        <v>383466.02873999998</v>
      </c>
      <c r="Z11" s="10">
        <v>1</v>
      </c>
      <c r="AA11" s="11">
        <f>K11</f>
        <v>257831.1324</v>
      </c>
    </row>
    <row r="12" spans="1:82" s="59" customFormat="1" ht="17.850000000000001" customHeight="1">
      <c r="A12" s="71"/>
      <c r="B12" s="62" t="s">
        <v>22</v>
      </c>
      <c r="C12" s="61"/>
      <c r="D12" s="63"/>
      <c r="E12" s="5"/>
      <c r="F12" s="61"/>
      <c r="G12" s="61"/>
      <c r="H12" s="75">
        <f>SUM(H10:H11)</f>
        <v>1.25</v>
      </c>
      <c r="I12" s="66">
        <f>SUM(I10:I11)</f>
        <v>96979.56</v>
      </c>
      <c r="J12" s="64"/>
      <c r="K12" s="66">
        <f>SUM(K10:K11)</f>
        <v>331670.09519999998</v>
      </c>
      <c r="L12" s="64"/>
      <c r="M12" s="66">
        <f>SUM(M10:M11)</f>
        <v>82917.52380000001</v>
      </c>
      <c r="N12" s="64"/>
      <c r="O12" s="66">
        <f>SUM(O10:O11)</f>
        <v>33167.00952</v>
      </c>
      <c r="P12" s="64"/>
      <c r="Q12" s="66">
        <f>SUM(Q10:Q11)</f>
        <v>0</v>
      </c>
      <c r="R12" s="64"/>
      <c r="S12" s="66">
        <f>SUM(S10:S11)</f>
        <v>0</v>
      </c>
      <c r="T12" s="64"/>
      <c r="U12" s="66">
        <f>SUM(U10:U11)</f>
        <v>35394</v>
      </c>
      <c r="V12" s="64"/>
      <c r="W12" s="66">
        <f>SUM(W10:W11)</f>
        <v>0</v>
      </c>
      <c r="X12" s="66">
        <f>SUM(X10:X11)</f>
        <v>151478.53331999999</v>
      </c>
      <c r="Y12" s="66">
        <f>SUM(Y10:Y11)</f>
        <v>483148.62851999997</v>
      </c>
      <c r="Z12" s="130">
        <f>SUM(Z10:Z11)</f>
        <v>1</v>
      </c>
      <c r="AA12" s="66">
        <f>SUM(AA10:AA11)</f>
        <v>257831.1324</v>
      </c>
    </row>
    <row r="13" spans="1:82" s="59" customFormat="1" ht="17.850000000000001" customHeight="1">
      <c r="A13" s="68" t="s">
        <v>23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</row>
    <row r="14" spans="1:82" s="59" customFormat="1" ht="17.850000000000001" customHeight="1">
      <c r="A14" s="71">
        <v>1</v>
      </c>
      <c r="B14" s="3" t="s">
        <v>152</v>
      </c>
      <c r="C14" s="4" t="s">
        <v>27</v>
      </c>
      <c r="D14" s="60" t="s">
        <v>20</v>
      </c>
      <c r="E14" s="5" t="s">
        <v>28</v>
      </c>
      <c r="F14" s="4">
        <v>17697</v>
      </c>
      <c r="G14" s="4">
        <v>4.29</v>
      </c>
      <c r="H14" s="6">
        <v>1</v>
      </c>
      <c r="I14" s="5">
        <f t="shared" ref="I14:I24" si="0">F14*G14*H14</f>
        <v>75920.13</v>
      </c>
      <c r="J14" s="7">
        <v>2.34</v>
      </c>
      <c r="K14" s="5">
        <f t="shared" ref="K14:K24" si="1">I14*J14</f>
        <v>177653.1042</v>
      </c>
      <c r="L14" s="5">
        <v>25</v>
      </c>
      <c r="M14" s="5">
        <f t="shared" ref="M14:M24" si="2">K14*L14/100</f>
        <v>44413.276050000008</v>
      </c>
      <c r="N14" s="5">
        <v>10</v>
      </c>
      <c r="O14" s="5">
        <f t="shared" ref="O14:O24" si="3">K14*N14/100</f>
        <v>17765.310419999998</v>
      </c>
      <c r="P14" s="5"/>
      <c r="Q14" s="9"/>
      <c r="R14" s="5"/>
      <c r="S14" s="5"/>
      <c r="T14" s="9">
        <v>150</v>
      </c>
      <c r="U14" s="5">
        <f>F14*H14*T14/100</f>
        <v>26545.5</v>
      </c>
      <c r="V14" s="5"/>
      <c r="W14" s="5"/>
      <c r="X14" s="5">
        <f t="shared" ref="X14:X24" si="4">W14+U14+S14+Q14+O14+M14</f>
        <v>88724.086470000009</v>
      </c>
      <c r="Y14" s="5">
        <f>K14+X14</f>
        <v>266377.19067000004</v>
      </c>
      <c r="Z14" s="10">
        <v>1</v>
      </c>
      <c r="AA14" s="11">
        <f t="shared" ref="AA14:AA19" si="5">K14</f>
        <v>177653.1042</v>
      </c>
    </row>
    <row r="15" spans="1:82" s="59" customFormat="1" ht="17.850000000000001" customHeight="1">
      <c r="A15" s="71">
        <v>2</v>
      </c>
      <c r="B15" s="3" t="s">
        <v>320</v>
      </c>
      <c r="C15" s="4" t="s">
        <v>30</v>
      </c>
      <c r="D15" s="60">
        <v>18.7</v>
      </c>
      <c r="E15" s="5" t="s">
        <v>18</v>
      </c>
      <c r="F15" s="4">
        <v>17697</v>
      </c>
      <c r="G15" s="7">
        <v>4.4000000000000004</v>
      </c>
      <c r="H15" s="6">
        <v>1</v>
      </c>
      <c r="I15" s="5">
        <f t="shared" si="0"/>
        <v>77866.8</v>
      </c>
      <c r="J15" s="7">
        <v>2.34</v>
      </c>
      <c r="K15" s="5">
        <f t="shared" si="1"/>
        <v>182208.31200000001</v>
      </c>
      <c r="L15" s="5">
        <v>25</v>
      </c>
      <c r="M15" s="5">
        <f t="shared" si="2"/>
        <v>45552.078000000001</v>
      </c>
      <c r="N15" s="5">
        <v>10</v>
      </c>
      <c r="O15" s="5">
        <f t="shared" si="3"/>
        <v>18220.831200000001</v>
      </c>
      <c r="P15" s="5"/>
      <c r="Q15" s="9"/>
      <c r="R15" s="5"/>
      <c r="S15" s="5"/>
      <c r="T15" s="9">
        <v>150</v>
      </c>
      <c r="U15" s="5">
        <f>F15*H15*T15/100</f>
        <v>26545.5</v>
      </c>
      <c r="V15" s="5"/>
      <c r="W15" s="5"/>
      <c r="X15" s="5">
        <f t="shared" si="4"/>
        <v>90318.409199999995</v>
      </c>
      <c r="Y15" s="5">
        <f t="shared" ref="Y15:Y24" si="6">K15+X15</f>
        <v>272526.72120000003</v>
      </c>
      <c r="Z15" s="10">
        <v>1</v>
      </c>
      <c r="AA15" s="11">
        <f t="shared" si="5"/>
        <v>182208.31200000001</v>
      </c>
    </row>
    <row r="16" spans="1:82" s="59" customFormat="1" ht="17.850000000000001" customHeight="1">
      <c r="A16" s="71">
        <v>3</v>
      </c>
      <c r="B16" s="3" t="s">
        <v>153</v>
      </c>
      <c r="C16" s="4" t="s">
        <v>30</v>
      </c>
      <c r="D16" s="60">
        <v>24.8</v>
      </c>
      <c r="E16" s="5" t="s">
        <v>18</v>
      </c>
      <c r="F16" s="4">
        <v>17697</v>
      </c>
      <c r="G16" s="4">
        <v>4.46</v>
      </c>
      <c r="H16" s="6">
        <v>1</v>
      </c>
      <c r="I16" s="5">
        <f t="shared" si="0"/>
        <v>78928.62</v>
      </c>
      <c r="J16" s="7">
        <v>2.34</v>
      </c>
      <c r="K16" s="5">
        <f t="shared" si="1"/>
        <v>184692.97079999998</v>
      </c>
      <c r="L16" s="5">
        <v>25</v>
      </c>
      <c r="M16" s="5">
        <f t="shared" si="2"/>
        <v>46173.242699999995</v>
      </c>
      <c r="N16" s="5">
        <v>10</v>
      </c>
      <c r="O16" s="5">
        <f t="shared" si="3"/>
        <v>18469.29708</v>
      </c>
      <c r="P16" s="5"/>
      <c r="Q16" s="9"/>
      <c r="R16" s="5"/>
      <c r="S16" s="5"/>
      <c r="T16" s="9">
        <v>150</v>
      </c>
      <c r="U16" s="5">
        <f>F16*H16*T16/100</f>
        <v>26545.5</v>
      </c>
      <c r="V16" s="5"/>
      <c r="W16" s="5"/>
      <c r="X16" s="5">
        <f t="shared" si="4"/>
        <v>91188.039779999992</v>
      </c>
      <c r="Y16" s="5">
        <f t="shared" si="6"/>
        <v>275881.01058</v>
      </c>
      <c r="Z16" s="10">
        <v>1</v>
      </c>
      <c r="AA16" s="11">
        <f t="shared" si="5"/>
        <v>184692.97079999998</v>
      </c>
    </row>
    <row r="17" spans="1:27" s="59" customFormat="1" ht="17.850000000000001" customHeight="1">
      <c r="A17" s="71">
        <v>4</v>
      </c>
      <c r="B17" s="3" t="s">
        <v>234</v>
      </c>
      <c r="C17" s="4" t="s">
        <v>31</v>
      </c>
      <c r="D17" s="4">
        <v>14.7</v>
      </c>
      <c r="E17" s="5"/>
      <c r="F17" s="4">
        <v>17697</v>
      </c>
      <c r="G17" s="4">
        <v>3.61</v>
      </c>
      <c r="H17" s="6">
        <v>1</v>
      </c>
      <c r="I17" s="5">
        <f t="shared" si="0"/>
        <v>63886.17</v>
      </c>
      <c r="J17" s="7">
        <v>2.34</v>
      </c>
      <c r="K17" s="5">
        <f t="shared" si="1"/>
        <v>149493.6378</v>
      </c>
      <c r="L17" s="5">
        <v>25</v>
      </c>
      <c r="M17" s="5">
        <f t="shared" si="2"/>
        <v>37373.409449999999</v>
      </c>
      <c r="N17" s="5">
        <v>10</v>
      </c>
      <c r="O17" s="5">
        <f t="shared" si="3"/>
        <v>14949.36378</v>
      </c>
      <c r="P17" s="5"/>
      <c r="Q17" s="9"/>
      <c r="R17" s="5"/>
      <c r="S17" s="5"/>
      <c r="T17" s="5"/>
      <c r="U17" s="5"/>
      <c r="V17" s="5"/>
      <c r="W17" s="5"/>
      <c r="X17" s="5">
        <f t="shared" si="4"/>
        <v>52322.773229999999</v>
      </c>
      <c r="Y17" s="5">
        <f t="shared" si="6"/>
        <v>201816.41102999999</v>
      </c>
      <c r="Z17" s="10">
        <v>1</v>
      </c>
      <c r="AA17" s="11">
        <f t="shared" si="5"/>
        <v>149493.6378</v>
      </c>
    </row>
    <row r="18" spans="1:27" s="59" customFormat="1" ht="17.850000000000001" customHeight="1">
      <c r="A18" s="71">
        <v>5</v>
      </c>
      <c r="B18" s="3" t="s">
        <v>331</v>
      </c>
      <c r="C18" s="4" t="s">
        <v>27</v>
      </c>
      <c r="D18" s="7">
        <v>11.1</v>
      </c>
      <c r="E18" s="5" t="s">
        <v>28</v>
      </c>
      <c r="F18" s="4">
        <v>17697</v>
      </c>
      <c r="G18" s="4">
        <v>4.04</v>
      </c>
      <c r="H18" s="6">
        <v>0.5</v>
      </c>
      <c r="I18" s="5">
        <f t="shared" si="0"/>
        <v>35747.94</v>
      </c>
      <c r="J18" s="7">
        <v>2.34</v>
      </c>
      <c r="K18" s="5">
        <f t="shared" si="1"/>
        <v>83650.179600000003</v>
      </c>
      <c r="L18" s="5">
        <v>25</v>
      </c>
      <c r="M18" s="5">
        <f t="shared" si="2"/>
        <v>20912.544900000001</v>
      </c>
      <c r="N18" s="5">
        <v>10</v>
      </c>
      <c r="O18" s="5">
        <f t="shared" si="3"/>
        <v>8365.017960000001</v>
      </c>
      <c r="P18" s="5"/>
      <c r="Q18" s="9"/>
      <c r="R18" s="5"/>
      <c r="S18" s="5"/>
      <c r="T18" s="5"/>
      <c r="U18" s="5"/>
      <c r="V18" s="5"/>
      <c r="W18" s="5"/>
      <c r="X18" s="5">
        <f t="shared" si="4"/>
        <v>29277.562860000002</v>
      </c>
      <c r="Y18" s="5">
        <f t="shared" si="6"/>
        <v>112927.74246000001</v>
      </c>
      <c r="Z18" s="10">
        <v>0.5</v>
      </c>
      <c r="AA18" s="11">
        <f t="shared" si="5"/>
        <v>83650.179600000003</v>
      </c>
    </row>
    <row r="19" spans="1:27" s="59" customFormat="1" ht="17.850000000000001" customHeight="1">
      <c r="A19" s="71">
        <v>6</v>
      </c>
      <c r="B19" s="3" t="s">
        <v>438</v>
      </c>
      <c r="C19" s="4" t="s">
        <v>27</v>
      </c>
      <c r="D19" s="60">
        <v>10.1</v>
      </c>
      <c r="E19" s="5" t="s">
        <v>28</v>
      </c>
      <c r="F19" s="4">
        <v>17697</v>
      </c>
      <c r="G19" s="4">
        <v>4.04</v>
      </c>
      <c r="H19" s="6">
        <v>1</v>
      </c>
      <c r="I19" s="5">
        <f t="shared" si="0"/>
        <v>71495.88</v>
      </c>
      <c r="J19" s="7">
        <v>2.34</v>
      </c>
      <c r="K19" s="5">
        <f t="shared" si="1"/>
        <v>167300.35920000001</v>
      </c>
      <c r="L19" s="5">
        <v>25</v>
      </c>
      <c r="M19" s="5">
        <f t="shared" si="2"/>
        <v>41825.089800000002</v>
      </c>
      <c r="N19" s="5">
        <v>10</v>
      </c>
      <c r="O19" s="5">
        <f t="shared" si="3"/>
        <v>16730.035920000002</v>
      </c>
      <c r="P19" s="5"/>
      <c r="Q19" s="9"/>
      <c r="R19" s="5"/>
      <c r="S19" s="5"/>
      <c r="T19" s="9">
        <v>150</v>
      </c>
      <c r="U19" s="5">
        <f>F19*H19*T19/100</f>
        <v>26545.5</v>
      </c>
      <c r="V19" s="5"/>
      <c r="W19" s="5"/>
      <c r="X19" s="5">
        <f t="shared" si="4"/>
        <v>85100.625720000011</v>
      </c>
      <c r="Y19" s="5">
        <f t="shared" si="6"/>
        <v>252400.98492000002</v>
      </c>
      <c r="Z19" s="10">
        <v>1</v>
      </c>
      <c r="AA19" s="11">
        <f t="shared" si="5"/>
        <v>167300.35920000001</v>
      </c>
    </row>
    <row r="20" spans="1:27" s="59" customFormat="1" ht="17.850000000000001" customHeight="1">
      <c r="A20" s="71">
        <v>7</v>
      </c>
      <c r="B20" s="3" t="s">
        <v>439</v>
      </c>
      <c r="C20" s="4" t="s">
        <v>27</v>
      </c>
      <c r="D20" s="60">
        <v>10.1</v>
      </c>
      <c r="E20" s="5" t="s">
        <v>28</v>
      </c>
      <c r="F20" s="4">
        <v>17697</v>
      </c>
      <c r="G20" s="4">
        <v>4.04</v>
      </c>
      <c r="H20" s="74">
        <v>0.25</v>
      </c>
      <c r="I20" s="5">
        <f t="shared" si="0"/>
        <v>17873.97</v>
      </c>
      <c r="J20" s="7">
        <v>2.34</v>
      </c>
      <c r="K20" s="5">
        <f t="shared" si="1"/>
        <v>41825.089800000002</v>
      </c>
      <c r="L20" s="5">
        <v>25</v>
      </c>
      <c r="M20" s="5">
        <f t="shared" si="2"/>
        <v>10456.27245</v>
      </c>
      <c r="N20" s="5">
        <v>10</v>
      </c>
      <c r="O20" s="5">
        <f t="shared" si="3"/>
        <v>4182.5089800000005</v>
      </c>
      <c r="P20" s="5"/>
      <c r="Q20" s="9"/>
      <c r="R20" s="5"/>
      <c r="S20" s="5"/>
      <c r="T20" s="9"/>
      <c r="U20" s="5"/>
      <c r="V20" s="5"/>
      <c r="W20" s="5"/>
      <c r="X20" s="5">
        <f t="shared" si="4"/>
        <v>14638.781430000001</v>
      </c>
      <c r="Y20" s="5">
        <f t="shared" si="6"/>
        <v>56463.871230000004</v>
      </c>
      <c r="Z20" s="10"/>
      <c r="AA20" s="11"/>
    </row>
    <row r="21" spans="1:27" s="59" customFormat="1" ht="17.850000000000001" customHeight="1">
      <c r="A21" s="71">
        <v>8</v>
      </c>
      <c r="B21" s="3" t="s">
        <v>439</v>
      </c>
      <c r="C21" s="4" t="s">
        <v>31</v>
      </c>
      <c r="D21" s="60">
        <v>7</v>
      </c>
      <c r="E21" s="5"/>
      <c r="F21" s="4">
        <v>17697</v>
      </c>
      <c r="G21" s="4">
        <v>3.53</v>
      </c>
      <c r="H21" s="6">
        <v>0.5</v>
      </c>
      <c r="I21" s="5">
        <f t="shared" si="0"/>
        <v>31235.204999999998</v>
      </c>
      <c r="J21" s="7">
        <v>2.34</v>
      </c>
      <c r="K21" s="5">
        <f t="shared" si="1"/>
        <v>73090.37969999999</v>
      </c>
      <c r="L21" s="5">
        <v>25</v>
      </c>
      <c r="M21" s="5">
        <f t="shared" si="2"/>
        <v>18272.594924999998</v>
      </c>
      <c r="N21" s="5">
        <v>10</v>
      </c>
      <c r="O21" s="5">
        <f t="shared" si="3"/>
        <v>7309.0379699999994</v>
      </c>
      <c r="P21" s="5"/>
      <c r="Q21" s="9"/>
      <c r="R21" s="5"/>
      <c r="S21" s="5"/>
      <c r="T21" s="9"/>
      <c r="U21" s="5"/>
      <c r="V21" s="5"/>
      <c r="W21" s="5"/>
      <c r="X21" s="5">
        <f t="shared" si="4"/>
        <v>25581.632894999995</v>
      </c>
      <c r="Y21" s="5">
        <f t="shared" si="6"/>
        <v>98672.012594999978</v>
      </c>
      <c r="Z21" s="10"/>
      <c r="AA21" s="11"/>
    </row>
    <row r="22" spans="1:27" s="59" customFormat="1" ht="17.850000000000001" customHeight="1">
      <c r="A22" s="71">
        <v>9</v>
      </c>
      <c r="B22" s="3" t="s">
        <v>332</v>
      </c>
      <c r="C22" s="4" t="s">
        <v>31</v>
      </c>
      <c r="D22" s="60" t="s">
        <v>20</v>
      </c>
      <c r="E22" s="5" t="s">
        <v>18</v>
      </c>
      <c r="F22" s="4">
        <v>17697</v>
      </c>
      <c r="G22" s="4">
        <v>4.53</v>
      </c>
      <c r="H22" s="6">
        <v>1</v>
      </c>
      <c r="I22" s="5">
        <f t="shared" si="0"/>
        <v>80167.41</v>
      </c>
      <c r="J22" s="7">
        <v>2.34</v>
      </c>
      <c r="K22" s="5">
        <f t="shared" si="1"/>
        <v>187591.73939999999</v>
      </c>
      <c r="L22" s="5">
        <v>25</v>
      </c>
      <c r="M22" s="5">
        <f t="shared" si="2"/>
        <v>46897.934849999991</v>
      </c>
      <c r="N22" s="5">
        <v>10</v>
      </c>
      <c r="O22" s="5">
        <f t="shared" si="3"/>
        <v>18759.173939999997</v>
      </c>
      <c r="P22" s="5"/>
      <c r="Q22" s="9"/>
      <c r="R22" s="5"/>
      <c r="S22" s="5"/>
      <c r="T22" s="9">
        <v>150</v>
      </c>
      <c r="U22" s="5">
        <f>F22*H22*T22/100</f>
        <v>26545.5</v>
      </c>
      <c r="V22" s="5"/>
      <c r="W22" s="5"/>
      <c r="X22" s="5">
        <f t="shared" si="4"/>
        <v>92202.608789999984</v>
      </c>
      <c r="Y22" s="5">
        <f t="shared" si="6"/>
        <v>279794.34818999999</v>
      </c>
      <c r="Z22" s="10">
        <v>1</v>
      </c>
      <c r="AA22" s="11">
        <f>K22</f>
        <v>187591.73939999999</v>
      </c>
    </row>
    <row r="23" spans="1:27" s="59" customFormat="1" ht="17.850000000000001" customHeight="1">
      <c r="A23" s="71">
        <v>10</v>
      </c>
      <c r="B23" s="3" t="s">
        <v>333</v>
      </c>
      <c r="C23" s="4" t="s">
        <v>31</v>
      </c>
      <c r="D23" s="60" t="s">
        <v>20</v>
      </c>
      <c r="E23" s="5" t="s">
        <v>18</v>
      </c>
      <c r="F23" s="4">
        <v>17697</v>
      </c>
      <c r="G23" s="4">
        <v>4.53</v>
      </c>
      <c r="H23" s="74">
        <v>0.25</v>
      </c>
      <c r="I23" s="5">
        <f t="shared" si="0"/>
        <v>20041.852500000001</v>
      </c>
      <c r="J23" s="7">
        <v>2.34</v>
      </c>
      <c r="K23" s="5">
        <f t="shared" si="1"/>
        <v>46897.934849999998</v>
      </c>
      <c r="L23" s="5">
        <v>25</v>
      </c>
      <c r="M23" s="5">
        <f t="shared" si="2"/>
        <v>11724.483712499998</v>
      </c>
      <c r="N23" s="5">
        <v>10</v>
      </c>
      <c r="O23" s="5">
        <f t="shared" si="3"/>
        <v>4689.7934849999992</v>
      </c>
      <c r="P23" s="5"/>
      <c r="Q23" s="9"/>
      <c r="R23" s="5"/>
      <c r="S23" s="5"/>
      <c r="T23" s="5"/>
      <c r="U23" s="5"/>
      <c r="V23" s="5"/>
      <c r="W23" s="5"/>
      <c r="X23" s="5">
        <f t="shared" si="4"/>
        <v>16414.277197499996</v>
      </c>
      <c r="Y23" s="5">
        <f t="shared" si="6"/>
        <v>63312.212047499997</v>
      </c>
      <c r="Z23" s="133"/>
      <c r="AA23" s="11"/>
    </row>
    <row r="24" spans="1:27" s="59" customFormat="1" ht="17.850000000000001" customHeight="1">
      <c r="A24" s="71">
        <v>11</v>
      </c>
      <c r="B24" s="3" t="s">
        <v>333</v>
      </c>
      <c r="C24" s="4" t="s">
        <v>31</v>
      </c>
      <c r="D24" s="60">
        <v>7</v>
      </c>
      <c r="E24" s="5"/>
      <c r="F24" s="4">
        <v>17697</v>
      </c>
      <c r="G24" s="4">
        <v>3.53</v>
      </c>
      <c r="H24" s="6">
        <v>0.5</v>
      </c>
      <c r="I24" s="5">
        <f t="shared" si="0"/>
        <v>31235.204999999998</v>
      </c>
      <c r="J24" s="7">
        <v>2.34</v>
      </c>
      <c r="K24" s="5">
        <f t="shared" si="1"/>
        <v>73090.37969999999</v>
      </c>
      <c r="L24" s="5">
        <v>25</v>
      </c>
      <c r="M24" s="5">
        <f t="shared" si="2"/>
        <v>18272.594924999998</v>
      </c>
      <c r="N24" s="5">
        <v>10</v>
      </c>
      <c r="O24" s="5">
        <f t="shared" si="3"/>
        <v>7309.0379699999994</v>
      </c>
      <c r="P24" s="5"/>
      <c r="Q24" s="9"/>
      <c r="R24" s="5"/>
      <c r="S24" s="5"/>
      <c r="T24" s="5"/>
      <c r="U24" s="5"/>
      <c r="V24" s="5"/>
      <c r="W24" s="5"/>
      <c r="X24" s="5">
        <f t="shared" si="4"/>
        <v>25581.632894999995</v>
      </c>
      <c r="Y24" s="5">
        <f t="shared" si="6"/>
        <v>98672.012594999978</v>
      </c>
      <c r="Z24" s="133"/>
      <c r="AA24" s="11"/>
    </row>
    <row r="25" spans="1:27" s="59" customFormat="1" ht="17.850000000000001" customHeight="1">
      <c r="A25" s="71"/>
      <c r="B25" s="62" t="s">
        <v>22</v>
      </c>
      <c r="C25" s="61"/>
      <c r="D25" s="63"/>
      <c r="E25" s="5"/>
      <c r="F25" s="61"/>
      <c r="G25" s="61"/>
      <c r="H25" s="75">
        <f>SUM(H14:H24)</f>
        <v>8</v>
      </c>
      <c r="I25" s="66">
        <f>SUM(I14:I24)</f>
        <v>584399.1825</v>
      </c>
      <c r="J25" s="64"/>
      <c r="K25" s="66">
        <f>SUM(K14:K24)</f>
        <v>1367494.08705</v>
      </c>
      <c r="L25" s="64"/>
      <c r="M25" s="66">
        <f>SUM(M14:M24)</f>
        <v>341873.52176249999</v>
      </c>
      <c r="N25" s="64"/>
      <c r="O25" s="66">
        <f>SUM(O14:O24)</f>
        <v>136749.40870500001</v>
      </c>
      <c r="P25" s="64"/>
      <c r="Q25" s="66">
        <f>SUM(Q14:Q24)</f>
        <v>0</v>
      </c>
      <c r="R25" s="64"/>
      <c r="S25" s="66">
        <f>SUM(S14:S24)</f>
        <v>0</v>
      </c>
      <c r="T25" s="64"/>
      <c r="U25" s="66">
        <f>SUM(U14:U24)</f>
        <v>132727.5</v>
      </c>
      <c r="V25" s="64"/>
      <c r="W25" s="66">
        <f>SUM(W14:W24)</f>
        <v>0</v>
      </c>
      <c r="X25" s="66">
        <f>SUM(X14:X24)</f>
        <v>611350.4304675</v>
      </c>
      <c r="Y25" s="66">
        <f>SUM(Y14:Y24)</f>
        <v>1978844.5175175001</v>
      </c>
      <c r="Z25" s="65">
        <f t="shared" ref="Z25" si="7">SUM(Z14:Z24)</f>
        <v>6.5</v>
      </c>
      <c r="AA25" s="66">
        <f>SUM(AA14:AA24)</f>
        <v>1132590.3030000001</v>
      </c>
    </row>
    <row r="26" spans="1:27" s="59" customFormat="1" ht="17.850000000000001" customHeight="1">
      <c r="A26" s="275" t="s">
        <v>32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276"/>
    </row>
    <row r="27" spans="1:27" s="59" customFormat="1" ht="17.850000000000001" customHeight="1">
      <c r="A27" s="71">
        <v>1</v>
      </c>
      <c r="B27" s="3" t="s">
        <v>167</v>
      </c>
      <c r="C27" s="4">
        <v>4</v>
      </c>
      <c r="D27" s="4"/>
      <c r="E27" s="5"/>
      <c r="F27" s="4">
        <v>17697</v>
      </c>
      <c r="G27" s="4">
        <v>2.89</v>
      </c>
      <c r="H27" s="6">
        <v>1</v>
      </c>
      <c r="I27" s="5">
        <f>F27*G27*H27</f>
        <v>51144.33</v>
      </c>
      <c r="J27" s="7">
        <v>1.45</v>
      </c>
      <c r="K27" s="8">
        <f t="shared" ref="K27:K29" si="8">I27*J27</f>
        <v>74159.2785</v>
      </c>
      <c r="L27" s="5"/>
      <c r="M27" s="5"/>
      <c r="N27" s="5">
        <v>10</v>
      </c>
      <c r="O27" s="5">
        <f>K27*N27/100</f>
        <v>7415.92785</v>
      </c>
      <c r="P27" s="5"/>
      <c r="Q27" s="5"/>
      <c r="R27" s="5">
        <v>30</v>
      </c>
      <c r="S27" s="5">
        <f>(F27*H27)*R27/100</f>
        <v>5309.1</v>
      </c>
      <c r="T27" s="5"/>
      <c r="U27" s="5"/>
      <c r="V27" s="5"/>
      <c r="W27" s="5"/>
      <c r="X27" s="5">
        <f>W27+U27+S27+Q27+O27+M27</f>
        <v>12725.02785</v>
      </c>
      <c r="Y27" s="5">
        <f>K27+X27</f>
        <v>86884.306349999999</v>
      </c>
      <c r="Z27" s="10">
        <v>1</v>
      </c>
      <c r="AA27" s="11">
        <f>K27</f>
        <v>74159.2785</v>
      </c>
    </row>
    <row r="28" spans="1:27" s="59" customFormat="1" ht="17.850000000000001" customHeight="1">
      <c r="A28" s="71">
        <v>2</v>
      </c>
      <c r="B28" s="3" t="s">
        <v>440</v>
      </c>
      <c r="C28" s="4">
        <v>4</v>
      </c>
      <c r="D28" s="7"/>
      <c r="E28" s="5"/>
      <c r="F28" s="4">
        <v>17697</v>
      </c>
      <c r="G28" s="4">
        <v>2.89</v>
      </c>
      <c r="H28" s="6">
        <v>1</v>
      </c>
      <c r="I28" s="5">
        <f>F28*G28*H28</f>
        <v>51144.33</v>
      </c>
      <c r="J28" s="7">
        <v>1.45</v>
      </c>
      <c r="K28" s="8">
        <f t="shared" si="8"/>
        <v>74159.2785</v>
      </c>
      <c r="L28" s="5"/>
      <c r="M28" s="5"/>
      <c r="N28" s="5">
        <v>10</v>
      </c>
      <c r="O28" s="5">
        <f>K28*N28/100</f>
        <v>7415.92785</v>
      </c>
      <c r="P28" s="5"/>
      <c r="Q28" s="5"/>
      <c r="R28" s="5">
        <v>30</v>
      </c>
      <c r="S28" s="5">
        <f>(F28*H28)*R28/100</f>
        <v>5309.1</v>
      </c>
      <c r="T28" s="5"/>
      <c r="U28" s="5"/>
      <c r="V28" s="5"/>
      <c r="W28" s="5"/>
      <c r="X28" s="5">
        <f>W28+U28+S28+Q28+O28+M28</f>
        <v>12725.02785</v>
      </c>
      <c r="Y28" s="5">
        <f>K28+X28</f>
        <v>86884.306349999999</v>
      </c>
      <c r="Z28" s="10">
        <v>1</v>
      </c>
      <c r="AA28" s="11">
        <f>K28</f>
        <v>74159.2785</v>
      </c>
    </row>
    <row r="29" spans="1:27" s="59" customFormat="1" ht="17.850000000000001" customHeight="1">
      <c r="A29" s="71">
        <v>3</v>
      </c>
      <c r="B29" s="3" t="s">
        <v>334</v>
      </c>
      <c r="C29" s="4">
        <v>4</v>
      </c>
      <c r="D29" s="7"/>
      <c r="E29" s="5"/>
      <c r="F29" s="4">
        <v>17697</v>
      </c>
      <c r="G29" s="4">
        <v>2.89</v>
      </c>
      <c r="H29" s="6">
        <v>1</v>
      </c>
      <c r="I29" s="5">
        <f>F29*G29*H29</f>
        <v>51144.33</v>
      </c>
      <c r="J29" s="7">
        <v>1.45</v>
      </c>
      <c r="K29" s="8">
        <f t="shared" si="8"/>
        <v>74159.2785</v>
      </c>
      <c r="L29" s="5"/>
      <c r="M29" s="5"/>
      <c r="N29" s="5">
        <v>10</v>
      </c>
      <c r="O29" s="5">
        <f>K29*N29/100</f>
        <v>7415.92785</v>
      </c>
      <c r="P29" s="5"/>
      <c r="Q29" s="5"/>
      <c r="R29" s="5">
        <v>30</v>
      </c>
      <c r="S29" s="5">
        <f>(F29*H29)*R29/100</f>
        <v>5309.1</v>
      </c>
      <c r="T29" s="5"/>
      <c r="U29" s="5"/>
      <c r="V29" s="5"/>
      <c r="W29" s="5"/>
      <c r="X29" s="5">
        <f>W29+U29+S29+Q29+O29+M29</f>
        <v>12725.02785</v>
      </c>
      <c r="Y29" s="5">
        <f>K29+X29</f>
        <v>86884.306349999999</v>
      </c>
      <c r="Z29" s="10">
        <v>1</v>
      </c>
      <c r="AA29" s="11">
        <f>K29</f>
        <v>74159.2785</v>
      </c>
    </row>
    <row r="30" spans="1:27" s="59" customFormat="1" ht="17.850000000000001" customHeight="1">
      <c r="A30" s="71"/>
      <c r="B30" s="62" t="s">
        <v>22</v>
      </c>
      <c r="C30" s="61"/>
      <c r="D30" s="63"/>
      <c r="E30" s="5"/>
      <c r="F30" s="61"/>
      <c r="G30" s="61"/>
      <c r="H30" s="130">
        <f>SUM(H27:H29)</f>
        <v>3</v>
      </c>
      <c r="I30" s="66">
        <f>SUM(I27:I29)</f>
        <v>153432.99</v>
      </c>
      <c r="J30" s="64"/>
      <c r="K30" s="66">
        <f>SUM(K27:K29)</f>
        <v>222477.83549999999</v>
      </c>
      <c r="L30" s="64"/>
      <c r="M30" s="66">
        <f>SUM(M27:M29)</f>
        <v>0</v>
      </c>
      <c r="N30" s="64"/>
      <c r="O30" s="66">
        <f>SUM(O27:O29)</f>
        <v>22247.78355</v>
      </c>
      <c r="P30" s="64"/>
      <c r="Q30" s="66">
        <f>SUM(Q27:Q29)</f>
        <v>0</v>
      </c>
      <c r="R30" s="64"/>
      <c r="S30" s="66">
        <f>SUM(S27:S29)</f>
        <v>15927.300000000001</v>
      </c>
      <c r="T30" s="64"/>
      <c r="U30" s="66">
        <f>SUM(U27:U29)</f>
        <v>0</v>
      </c>
      <c r="V30" s="64"/>
      <c r="W30" s="66">
        <f>SUM(W27:W29)</f>
        <v>0</v>
      </c>
      <c r="X30" s="66">
        <f t="shared" ref="X30:Y30" si="9">SUM(X27:X29)</f>
        <v>38175.083550000003</v>
      </c>
      <c r="Y30" s="66">
        <f t="shared" si="9"/>
        <v>260652.91905</v>
      </c>
      <c r="Z30" s="130">
        <f>SUM(Z27:Z29)</f>
        <v>3</v>
      </c>
      <c r="AA30" s="66">
        <f>SUM(AA27:AA29)</f>
        <v>222477.83549999999</v>
      </c>
    </row>
    <row r="31" spans="1:27" s="59" customFormat="1" ht="17.850000000000001" customHeight="1">
      <c r="A31" s="275" t="s">
        <v>34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276"/>
    </row>
    <row r="32" spans="1:27" s="59" customFormat="1" ht="17.850000000000001" customHeight="1">
      <c r="A32" s="71">
        <v>1</v>
      </c>
      <c r="B32" s="3" t="s">
        <v>486</v>
      </c>
      <c r="C32" s="4" t="s">
        <v>255</v>
      </c>
      <c r="D32" s="60">
        <v>11.1</v>
      </c>
      <c r="E32" s="5"/>
      <c r="F32" s="4">
        <v>17697</v>
      </c>
      <c r="G32" s="4">
        <v>4.38</v>
      </c>
      <c r="H32" s="60">
        <v>1</v>
      </c>
      <c r="I32" s="5">
        <f>F32*G32*H32</f>
        <v>77512.86</v>
      </c>
      <c r="J32" s="7">
        <v>1.45</v>
      </c>
      <c r="K32" s="8">
        <f t="shared" ref="K32:K36" si="10">I32*J32</f>
        <v>112393.647</v>
      </c>
      <c r="L32" s="5">
        <v>25</v>
      </c>
      <c r="M32" s="5">
        <f>K32*L32/100</f>
        <v>28098.411749999999</v>
      </c>
      <c r="N32" s="5">
        <v>10</v>
      </c>
      <c r="O32" s="5">
        <f>K32*N32/100</f>
        <v>11239.3647</v>
      </c>
      <c r="P32" s="5"/>
      <c r="Q32" s="9"/>
      <c r="R32" s="5"/>
      <c r="S32" s="5"/>
      <c r="T32" s="5"/>
      <c r="U32" s="5"/>
      <c r="V32" s="5"/>
      <c r="W32" s="5"/>
      <c r="X32" s="5">
        <f>W32+U32+S32+Q32+O32+M32</f>
        <v>39337.776449999998</v>
      </c>
      <c r="Y32" s="5">
        <f>K32+X32</f>
        <v>151731.42345</v>
      </c>
      <c r="Z32" s="10">
        <v>1</v>
      </c>
      <c r="AA32" s="11">
        <f>K32</f>
        <v>112393.647</v>
      </c>
    </row>
    <row r="33" spans="1:27" s="59" customFormat="1" ht="17.850000000000001" customHeight="1">
      <c r="A33" s="71">
        <v>2</v>
      </c>
      <c r="B33" s="3" t="s">
        <v>325</v>
      </c>
      <c r="C33" s="4" t="s">
        <v>173</v>
      </c>
      <c r="D33" s="4">
        <v>3.3</v>
      </c>
      <c r="E33" s="5"/>
      <c r="F33" s="4">
        <v>17697</v>
      </c>
      <c r="G33" s="4">
        <v>3.04</v>
      </c>
      <c r="H33" s="6">
        <v>1</v>
      </c>
      <c r="I33" s="5">
        <f>F33*G33*H33</f>
        <v>53798.879999999997</v>
      </c>
      <c r="J33" s="7">
        <v>1.45</v>
      </c>
      <c r="K33" s="8">
        <f t="shared" si="10"/>
        <v>78008.375999999989</v>
      </c>
      <c r="L33" s="5"/>
      <c r="M33" s="5"/>
      <c r="N33" s="5">
        <v>10</v>
      </c>
      <c r="O33" s="5">
        <f>K33*N33/100</f>
        <v>7800.8375999999989</v>
      </c>
      <c r="P33" s="5"/>
      <c r="Q33" s="9"/>
      <c r="R33" s="5"/>
      <c r="S33" s="5"/>
      <c r="T33" s="5"/>
      <c r="U33" s="5"/>
      <c r="V33" s="5"/>
      <c r="W33" s="5"/>
      <c r="X33" s="5">
        <f>W33+U33+S33+Q33+O33+M33</f>
        <v>7800.8375999999989</v>
      </c>
      <c r="Y33" s="5">
        <f>K33+X33</f>
        <v>85809.213599999988</v>
      </c>
      <c r="Z33" s="10">
        <v>1</v>
      </c>
      <c r="AA33" s="11">
        <f>K33</f>
        <v>78008.375999999989</v>
      </c>
    </row>
    <row r="34" spans="1:27" s="59" customFormat="1" ht="17.850000000000001" customHeight="1">
      <c r="A34" s="71">
        <v>3</v>
      </c>
      <c r="B34" s="3" t="s">
        <v>172</v>
      </c>
      <c r="C34" s="4">
        <v>4</v>
      </c>
      <c r="D34" s="7"/>
      <c r="E34" s="5" t="s">
        <v>233</v>
      </c>
      <c r="F34" s="4">
        <v>17697</v>
      </c>
      <c r="G34" s="4">
        <v>2.89</v>
      </c>
      <c r="H34" s="6">
        <v>1</v>
      </c>
      <c r="I34" s="5">
        <f>F34*G34*H34</f>
        <v>51144.33</v>
      </c>
      <c r="J34" s="7">
        <v>1.45</v>
      </c>
      <c r="K34" s="8">
        <f t="shared" si="10"/>
        <v>74159.2785</v>
      </c>
      <c r="L34" s="5"/>
      <c r="M34" s="5"/>
      <c r="N34" s="5">
        <v>10</v>
      </c>
      <c r="O34" s="5">
        <f>K34*N34/100</f>
        <v>7415.92785</v>
      </c>
      <c r="P34" s="5"/>
      <c r="Q34" s="5"/>
      <c r="R34" s="5"/>
      <c r="S34" s="5"/>
      <c r="T34" s="5"/>
      <c r="U34" s="5"/>
      <c r="V34" s="5">
        <v>35</v>
      </c>
      <c r="W34" s="5">
        <f>(F34*V34)/100</f>
        <v>6193.95</v>
      </c>
      <c r="X34" s="5">
        <f>W34+U34+S34+Q34+O34+M34</f>
        <v>13609.877850000001</v>
      </c>
      <c r="Y34" s="5">
        <f>K34+X34</f>
        <v>87769.156350000005</v>
      </c>
      <c r="Z34" s="10">
        <v>1</v>
      </c>
      <c r="AA34" s="11">
        <f>K34</f>
        <v>74159.2785</v>
      </c>
    </row>
    <row r="35" spans="1:27" s="59" customFormat="1" ht="17.850000000000001" customHeight="1">
      <c r="A35" s="71">
        <v>4</v>
      </c>
      <c r="B35" s="3" t="s">
        <v>187</v>
      </c>
      <c r="C35" s="4">
        <v>2</v>
      </c>
      <c r="D35" s="4"/>
      <c r="E35" s="5"/>
      <c r="F35" s="4">
        <v>17697</v>
      </c>
      <c r="G35" s="4">
        <v>2.81</v>
      </c>
      <c r="H35" s="60">
        <v>1</v>
      </c>
      <c r="I35" s="5">
        <f>F35*G35*H35</f>
        <v>49728.57</v>
      </c>
      <c r="J35" s="7">
        <v>1.45</v>
      </c>
      <c r="K35" s="8">
        <f t="shared" si="10"/>
        <v>72106.426500000001</v>
      </c>
      <c r="L35" s="5"/>
      <c r="M35" s="5"/>
      <c r="N35" s="5">
        <v>10</v>
      </c>
      <c r="O35" s="5">
        <f>K35*N35/100</f>
        <v>7210.6426499999998</v>
      </c>
      <c r="P35" s="5"/>
      <c r="Q35" s="9"/>
      <c r="R35" s="5"/>
      <c r="S35" s="5"/>
      <c r="T35" s="5"/>
      <c r="U35" s="5"/>
      <c r="V35" s="5"/>
      <c r="W35" s="5"/>
      <c r="X35" s="5">
        <f>W35+U35+S35+Q35+O35+M35</f>
        <v>7210.6426499999998</v>
      </c>
      <c r="Y35" s="5">
        <f>K35+X35</f>
        <v>79317.069149999996</v>
      </c>
      <c r="Z35" s="10">
        <v>1</v>
      </c>
      <c r="AA35" s="11">
        <f>K35</f>
        <v>72106.426500000001</v>
      </c>
    </row>
    <row r="36" spans="1:27" s="59" customFormat="1" ht="17.850000000000001" customHeight="1">
      <c r="A36" s="71">
        <v>5</v>
      </c>
      <c r="B36" s="3" t="s">
        <v>335</v>
      </c>
      <c r="C36" s="4">
        <v>4</v>
      </c>
      <c r="D36" s="7"/>
      <c r="E36" s="5" t="s">
        <v>233</v>
      </c>
      <c r="F36" s="4">
        <v>17697</v>
      </c>
      <c r="G36" s="4">
        <v>2.89</v>
      </c>
      <c r="H36" s="6">
        <v>1</v>
      </c>
      <c r="I36" s="5">
        <f>F36*G36*H36</f>
        <v>51144.33</v>
      </c>
      <c r="J36" s="7">
        <v>1.45</v>
      </c>
      <c r="K36" s="8">
        <f t="shared" si="10"/>
        <v>74159.2785</v>
      </c>
      <c r="L36" s="5"/>
      <c r="M36" s="5"/>
      <c r="N36" s="5">
        <v>10</v>
      </c>
      <c r="O36" s="5">
        <f>K36*N36/100</f>
        <v>7415.92785</v>
      </c>
      <c r="P36" s="5"/>
      <c r="Q36" s="5"/>
      <c r="R36" s="5"/>
      <c r="S36" s="5"/>
      <c r="T36" s="5"/>
      <c r="U36" s="5"/>
      <c r="V36" s="5">
        <v>35</v>
      </c>
      <c r="W36" s="5">
        <f>(F36*V36)/100</f>
        <v>6193.95</v>
      </c>
      <c r="X36" s="5">
        <f>W36+U36+S36+Q36+O36+M36</f>
        <v>13609.877850000001</v>
      </c>
      <c r="Y36" s="5">
        <f>K36+X36</f>
        <v>87769.156350000005</v>
      </c>
      <c r="Z36" s="10">
        <v>1</v>
      </c>
      <c r="AA36" s="11">
        <f>K36</f>
        <v>74159.2785</v>
      </c>
    </row>
    <row r="37" spans="1:27" s="59" customFormat="1" ht="17.850000000000001" customHeight="1">
      <c r="A37" s="71"/>
      <c r="B37" s="62" t="s">
        <v>22</v>
      </c>
      <c r="C37" s="61"/>
      <c r="D37" s="63"/>
      <c r="E37" s="5"/>
      <c r="F37" s="61"/>
      <c r="G37" s="61"/>
      <c r="H37" s="93">
        <f>SUM(H32:H36)</f>
        <v>5</v>
      </c>
      <c r="I37" s="66">
        <f>SUM(I32:I36)</f>
        <v>283328.97000000003</v>
      </c>
      <c r="J37" s="64"/>
      <c r="K37" s="66">
        <f>SUM(K32:K36)</f>
        <v>410827.00650000002</v>
      </c>
      <c r="L37" s="64"/>
      <c r="M37" s="66">
        <f>SUM(M32:M36)</f>
        <v>28098.411749999999</v>
      </c>
      <c r="N37" s="64"/>
      <c r="O37" s="66">
        <f>SUM(O32:O36)</f>
        <v>41082.700649999999</v>
      </c>
      <c r="P37" s="64"/>
      <c r="Q37" s="66">
        <f>SUM(Q32:Q36)</f>
        <v>0</v>
      </c>
      <c r="R37" s="64"/>
      <c r="S37" s="66">
        <f>SUM(S32:S36)</f>
        <v>0</v>
      </c>
      <c r="T37" s="64"/>
      <c r="U37" s="66">
        <f>SUM(U32:U36)</f>
        <v>0</v>
      </c>
      <c r="V37" s="64"/>
      <c r="W37" s="66">
        <f t="shared" ref="W37:Y37" si="11">SUM(W32:W36)</f>
        <v>12387.9</v>
      </c>
      <c r="X37" s="66">
        <f t="shared" si="11"/>
        <v>81569.012399999992</v>
      </c>
      <c r="Y37" s="66">
        <f t="shared" si="11"/>
        <v>492396.01889999997</v>
      </c>
      <c r="Z37" s="65">
        <f>SUM(Z32:Z36)</f>
        <v>5</v>
      </c>
      <c r="AA37" s="66">
        <f>SUM(AA32:AA36)</f>
        <v>410827.00650000002</v>
      </c>
    </row>
    <row r="38" spans="1:27" s="59" customFormat="1" ht="17.850000000000001" customHeight="1" thickBot="1">
      <c r="A38" s="212"/>
      <c r="B38" s="278" t="s">
        <v>88</v>
      </c>
      <c r="C38" s="214"/>
      <c r="D38" s="214"/>
      <c r="E38" s="279"/>
      <c r="F38" s="280"/>
      <c r="G38" s="280"/>
      <c r="H38" s="245">
        <f>H37+H30+H25+H12</f>
        <v>17.25</v>
      </c>
      <c r="I38" s="66">
        <f>I12+I25+I30+I37</f>
        <v>1118140.7024999999</v>
      </c>
      <c r="J38" s="160"/>
      <c r="K38" s="66">
        <f>K12+K25+K30+K37</f>
        <v>2332469.0242500002</v>
      </c>
      <c r="L38" s="160"/>
      <c r="M38" s="66">
        <f>M12+M25+M30+M37</f>
        <v>452889.45731249999</v>
      </c>
      <c r="N38" s="160"/>
      <c r="O38" s="66">
        <f>O12+O25+O30+O37</f>
        <v>233246.90242499998</v>
      </c>
      <c r="P38" s="160"/>
      <c r="Q38" s="66">
        <f>Q12+Q25+Q30+Q37</f>
        <v>0</v>
      </c>
      <c r="R38" s="160"/>
      <c r="S38" s="66">
        <f>S12+S25+S30+S37</f>
        <v>15927.300000000001</v>
      </c>
      <c r="T38" s="160"/>
      <c r="U38" s="66">
        <f>U12+U25+U30+U37</f>
        <v>168121.5</v>
      </c>
      <c r="V38" s="160"/>
      <c r="W38" s="66">
        <f t="shared" ref="W38:Y38" si="12">W12+W25+W30+W37</f>
        <v>12387.9</v>
      </c>
      <c r="X38" s="66">
        <f t="shared" si="12"/>
        <v>882573.05973750004</v>
      </c>
      <c r="Y38" s="66">
        <f t="shared" si="12"/>
        <v>3215042.0839875001</v>
      </c>
      <c r="Z38" s="281">
        <f>Z12+Z25+Z30+Z37</f>
        <v>15.5</v>
      </c>
      <c r="AA38" s="66">
        <f>AA12+AA25+AA30+AA37</f>
        <v>2023726.2774</v>
      </c>
    </row>
    <row r="39" spans="1:27" s="59" customFormat="1" ht="17.850000000000001" customHeight="1" thickBo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</row>
    <row r="40" spans="1:27" s="59" customFormat="1" ht="17.850000000000001" customHeight="1">
      <c r="A40" s="272" t="s">
        <v>150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4"/>
    </row>
    <row r="41" spans="1:27" s="59" customFormat="1" ht="17.850000000000001" customHeight="1">
      <c r="A41" s="284" t="s">
        <v>14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285"/>
    </row>
    <row r="42" spans="1:27" s="12" customFormat="1" ht="17.850000000000001" customHeight="1">
      <c r="A42" s="71">
        <v>1</v>
      </c>
      <c r="B42" s="3" t="s">
        <v>176</v>
      </c>
      <c r="C42" s="4" t="s">
        <v>54</v>
      </c>
      <c r="D42" s="60" t="s">
        <v>20</v>
      </c>
      <c r="E42" s="5"/>
      <c r="F42" s="4">
        <v>17697</v>
      </c>
      <c r="G42" s="4">
        <v>5.77</v>
      </c>
      <c r="H42" s="74">
        <v>0.25</v>
      </c>
      <c r="I42" s="5">
        <f>F42*G42*H42</f>
        <v>25527.922499999997</v>
      </c>
      <c r="J42" s="7">
        <v>3.42</v>
      </c>
      <c r="K42" s="5">
        <f>I42*J42</f>
        <v>87305.494949999993</v>
      </c>
      <c r="L42" s="5">
        <v>25</v>
      </c>
      <c r="M42" s="5">
        <f>K42*L42/100</f>
        <v>21826.373737499998</v>
      </c>
      <c r="N42" s="5">
        <v>10</v>
      </c>
      <c r="O42" s="5">
        <f>K42*N42/100</f>
        <v>8730.5494949999993</v>
      </c>
      <c r="P42" s="5"/>
      <c r="Q42" s="5"/>
      <c r="R42" s="9"/>
      <c r="S42" s="5"/>
      <c r="T42" s="9"/>
      <c r="U42" s="9"/>
      <c r="V42" s="9"/>
      <c r="W42" s="9"/>
      <c r="X42" s="5">
        <f>W42+U42+S42+Q42+O42+M42</f>
        <v>30556.923232499998</v>
      </c>
      <c r="Y42" s="5">
        <f>K42+X42</f>
        <v>117862.4181825</v>
      </c>
      <c r="Z42" s="133"/>
      <c r="AA42" s="11"/>
    </row>
    <row r="43" spans="1:27" s="59" customFormat="1" ht="17.25" customHeight="1">
      <c r="A43" s="71">
        <v>2</v>
      </c>
      <c r="B43" s="3" t="s">
        <v>151</v>
      </c>
      <c r="C43" s="4" t="s">
        <v>21</v>
      </c>
      <c r="D43" s="60" t="s">
        <v>20</v>
      </c>
      <c r="E43" s="5"/>
      <c r="F43" s="4">
        <v>17697</v>
      </c>
      <c r="G43" s="4">
        <v>4.7699999999999996</v>
      </c>
      <c r="H43" s="6">
        <v>1</v>
      </c>
      <c r="I43" s="5">
        <f>F43*G43*H43</f>
        <v>84414.689999999988</v>
      </c>
      <c r="J43" s="7">
        <v>3.42</v>
      </c>
      <c r="K43" s="5">
        <f>I43*J43</f>
        <v>288698.23979999998</v>
      </c>
      <c r="L43" s="5">
        <v>25</v>
      </c>
      <c r="M43" s="5">
        <f>I43*L43/100</f>
        <v>21103.672499999997</v>
      </c>
      <c r="N43" s="5">
        <v>10</v>
      </c>
      <c r="O43" s="5">
        <f>K43*N43/100</f>
        <v>28869.823980000001</v>
      </c>
      <c r="P43" s="5"/>
      <c r="Q43" s="5"/>
      <c r="R43" s="9"/>
      <c r="S43" s="5"/>
      <c r="T43" s="9">
        <v>200</v>
      </c>
      <c r="U43" s="5">
        <f>F43*H43*T43/100</f>
        <v>35394</v>
      </c>
      <c r="V43" s="5"/>
      <c r="W43" s="5"/>
      <c r="X43" s="5">
        <f>W43+U43+S43+Q43+O43+M43</f>
        <v>85367.496480000002</v>
      </c>
      <c r="Y43" s="5">
        <f>K43+X43</f>
        <v>374065.73627999995</v>
      </c>
      <c r="Z43" s="10">
        <v>1</v>
      </c>
      <c r="AA43" s="11">
        <f>K43</f>
        <v>288698.23979999998</v>
      </c>
    </row>
    <row r="44" spans="1:27" s="59" customFormat="1" ht="17.850000000000001" customHeight="1">
      <c r="A44" s="71"/>
      <c r="B44" s="62" t="s">
        <v>22</v>
      </c>
      <c r="C44" s="4"/>
      <c r="D44" s="4"/>
      <c r="E44" s="5"/>
      <c r="F44" s="4"/>
      <c r="G44" s="4"/>
      <c r="H44" s="75">
        <f>SUM(H42:H43)</f>
        <v>1.25</v>
      </c>
      <c r="I44" s="66">
        <f>SUM(I42:I43)</f>
        <v>109942.61249999999</v>
      </c>
      <c r="J44" s="64"/>
      <c r="K44" s="66">
        <f>SUM(K42:K43)</f>
        <v>376003.73474999995</v>
      </c>
      <c r="L44" s="64"/>
      <c r="M44" s="66">
        <f>SUM(M42:M43)</f>
        <v>42930.046237499992</v>
      </c>
      <c r="N44" s="64"/>
      <c r="O44" s="66">
        <f>SUM(O42:O43)</f>
        <v>37600.373475</v>
      </c>
      <c r="P44" s="64"/>
      <c r="Q44" s="66">
        <f>SUM(Q42:Q43)</f>
        <v>0</v>
      </c>
      <c r="R44" s="64"/>
      <c r="S44" s="66">
        <f>SUM(S42:S43)</f>
        <v>0</v>
      </c>
      <c r="T44" s="64"/>
      <c r="U44" s="66">
        <f>SUM(U42:U43)</f>
        <v>35394</v>
      </c>
      <c r="V44" s="64"/>
      <c r="W44" s="66">
        <f t="shared" ref="W44:Y44" si="13">SUM(W42:W43)</f>
        <v>0</v>
      </c>
      <c r="X44" s="66">
        <f t="shared" si="13"/>
        <v>115924.41971250001</v>
      </c>
      <c r="Y44" s="66">
        <f t="shared" si="13"/>
        <v>491928.15446249995</v>
      </c>
      <c r="Z44" s="130">
        <f>SUM(Z42:Z43)</f>
        <v>1</v>
      </c>
      <c r="AA44" s="66">
        <f>SUM(AA42:AA43)</f>
        <v>288698.23979999998</v>
      </c>
    </row>
    <row r="45" spans="1:27" s="59" customFormat="1" ht="17.850000000000001" customHeight="1">
      <c r="A45" s="68" t="s">
        <v>23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70"/>
    </row>
    <row r="46" spans="1:27" s="59" customFormat="1" ht="17.850000000000001" customHeight="1">
      <c r="A46" s="71">
        <v>1</v>
      </c>
      <c r="B46" s="3" t="s">
        <v>152</v>
      </c>
      <c r="C46" s="4" t="s">
        <v>31</v>
      </c>
      <c r="D46" s="60" t="s">
        <v>20</v>
      </c>
      <c r="E46" s="5"/>
      <c r="F46" s="4">
        <v>17697</v>
      </c>
      <c r="G46" s="4">
        <v>3.73</v>
      </c>
      <c r="H46" s="6">
        <v>1</v>
      </c>
      <c r="I46" s="5">
        <f t="shared" ref="I46:I51" si="14">F46*G46*H46</f>
        <v>66009.81</v>
      </c>
      <c r="J46" s="7">
        <v>2.34</v>
      </c>
      <c r="K46" s="5">
        <f t="shared" ref="K46:K51" si="15">I46*J46</f>
        <v>154462.95539999998</v>
      </c>
      <c r="L46" s="5">
        <v>25</v>
      </c>
      <c r="M46" s="5">
        <f t="shared" ref="M46:M58" si="16">K46*L46/100</f>
        <v>38615.738849999994</v>
      </c>
      <c r="N46" s="5">
        <v>10</v>
      </c>
      <c r="O46" s="5">
        <f t="shared" ref="O46:O58" si="17">K46*N46/100</f>
        <v>15446.295539999997</v>
      </c>
      <c r="P46" s="5"/>
      <c r="Q46" s="5"/>
      <c r="R46" s="5"/>
      <c r="S46" s="5"/>
      <c r="T46" s="9">
        <v>150</v>
      </c>
      <c r="U46" s="5">
        <f>F46*H46*T46/100</f>
        <v>26545.5</v>
      </c>
      <c r="V46" s="5"/>
      <c r="W46" s="5"/>
      <c r="X46" s="5">
        <f t="shared" ref="X46:X58" si="18">W46+U46+S46+Q46+O46+M46</f>
        <v>80607.534389999986</v>
      </c>
      <c r="Y46" s="5">
        <f t="shared" ref="Y46:Y58" si="19">K46+X46</f>
        <v>235070.48978999996</v>
      </c>
      <c r="Z46" s="10">
        <v>1</v>
      </c>
      <c r="AA46" s="11">
        <f>K46</f>
        <v>154462.95539999998</v>
      </c>
    </row>
    <row r="47" spans="1:27" s="59" customFormat="1" ht="17.850000000000001" customHeight="1">
      <c r="A47" s="71">
        <v>2</v>
      </c>
      <c r="B47" s="3" t="s">
        <v>320</v>
      </c>
      <c r="C47" s="4" t="s">
        <v>27</v>
      </c>
      <c r="D47" s="60">
        <v>10.3</v>
      </c>
      <c r="E47" s="5" t="s">
        <v>28</v>
      </c>
      <c r="F47" s="4">
        <v>17697</v>
      </c>
      <c r="G47" s="4">
        <v>4.04</v>
      </c>
      <c r="H47" s="6">
        <v>1</v>
      </c>
      <c r="I47" s="5">
        <f t="shared" si="14"/>
        <v>71495.88</v>
      </c>
      <c r="J47" s="7">
        <v>2.34</v>
      </c>
      <c r="K47" s="5">
        <f t="shared" si="15"/>
        <v>167300.35920000001</v>
      </c>
      <c r="L47" s="5">
        <v>25</v>
      </c>
      <c r="M47" s="5">
        <f t="shared" si="16"/>
        <v>41825.089800000002</v>
      </c>
      <c r="N47" s="5">
        <v>10</v>
      </c>
      <c r="O47" s="5">
        <f t="shared" si="17"/>
        <v>16730.035920000002</v>
      </c>
      <c r="P47" s="5"/>
      <c r="Q47" s="5"/>
      <c r="R47" s="5"/>
      <c r="S47" s="5"/>
      <c r="T47" s="9">
        <v>150</v>
      </c>
      <c r="U47" s="5">
        <f>F47*H47*T47/100</f>
        <v>26545.5</v>
      </c>
      <c r="V47" s="5"/>
      <c r="W47" s="5"/>
      <c r="X47" s="5">
        <f t="shared" si="18"/>
        <v>85100.625720000011</v>
      </c>
      <c r="Y47" s="5">
        <f t="shared" si="19"/>
        <v>252400.98492000002</v>
      </c>
      <c r="Z47" s="10">
        <v>1</v>
      </c>
      <c r="AA47" s="11">
        <f>K47</f>
        <v>167300.35920000001</v>
      </c>
    </row>
    <row r="48" spans="1:27" s="59" customFormat="1" ht="17.850000000000001" customHeight="1">
      <c r="A48" s="71">
        <v>3</v>
      </c>
      <c r="B48" s="3" t="s">
        <v>320</v>
      </c>
      <c r="C48" s="4" t="s">
        <v>31</v>
      </c>
      <c r="D48" s="60">
        <v>23.3</v>
      </c>
      <c r="E48" s="5"/>
      <c r="F48" s="4">
        <v>17697</v>
      </c>
      <c r="G48" s="4">
        <v>3.69</v>
      </c>
      <c r="H48" s="6">
        <v>0.5</v>
      </c>
      <c r="I48" s="5">
        <f t="shared" si="14"/>
        <v>32650.965</v>
      </c>
      <c r="J48" s="7">
        <v>2.34</v>
      </c>
      <c r="K48" s="5">
        <f t="shared" si="15"/>
        <v>76403.258099999992</v>
      </c>
      <c r="L48" s="5">
        <v>25</v>
      </c>
      <c r="M48" s="5">
        <f t="shared" si="16"/>
        <v>19100.814524999998</v>
      </c>
      <c r="N48" s="5">
        <v>10</v>
      </c>
      <c r="O48" s="5">
        <f t="shared" si="17"/>
        <v>7640.3258099999985</v>
      </c>
      <c r="P48" s="5"/>
      <c r="Q48" s="5"/>
      <c r="R48" s="5"/>
      <c r="S48" s="5"/>
      <c r="T48" s="9">
        <v>150</v>
      </c>
      <c r="U48" s="5">
        <f>F48*H48*T48/100</f>
        <v>13272.75</v>
      </c>
      <c r="V48" s="5"/>
      <c r="W48" s="5"/>
      <c r="X48" s="5">
        <f t="shared" si="18"/>
        <v>40013.890334999996</v>
      </c>
      <c r="Y48" s="5">
        <f t="shared" si="19"/>
        <v>116417.14843499998</v>
      </c>
      <c r="Z48" s="133">
        <v>0.75</v>
      </c>
      <c r="AA48" s="11">
        <f>K48</f>
        <v>76403.258099999992</v>
      </c>
    </row>
    <row r="49" spans="1:27" s="59" customFormat="1" ht="17.850000000000001" customHeight="1">
      <c r="A49" s="71">
        <v>4</v>
      </c>
      <c r="B49" s="3" t="s">
        <v>234</v>
      </c>
      <c r="C49" s="4" t="s">
        <v>27</v>
      </c>
      <c r="D49" s="60">
        <v>13.5</v>
      </c>
      <c r="E49" s="5" t="s">
        <v>28</v>
      </c>
      <c r="F49" s="4">
        <v>17697</v>
      </c>
      <c r="G49" s="7">
        <v>4.0999999999999996</v>
      </c>
      <c r="H49" s="6">
        <v>1</v>
      </c>
      <c r="I49" s="5">
        <f t="shared" si="14"/>
        <v>72557.7</v>
      </c>
      <c r="J49" s="7">
        <v>2.34</v>
      </c>
      <c r="K49" s="5">
        <f t="shared" si="15"/>
        <v>169785.01799999998</v>
      </c>
      <c r="L49" s="5">
        <v>25</v>
      </c>
      <c r="M49" s="5">
        <f>K49*L49/100</f>
        <v>42446.254499999995</v>
      </c>
      <c r="N49" s="5">
        <v>10</v>
      </c>
      <c r="O49" s="5">
        <f>K49*N49/100</f>
        <v>16978.501799999998</v>
      </c>
      <c r="P49" s="5"/>
      <c r="Q49" s="5"/>
      <c r="R49" s="9"/>
      <c r="S49" s="5"/>
      <c r="T49" s="9"/>
      <c r="U49" s="5"/>
      <c r="V49" s="5"/>
      <c r="W49" s="5"/>
      <c r="X49" s="5">
        <f>W49+U49+S49+Q49+O49+M49</f>
        <v>59424.756299999994</v>
      </c>
      <c r="Y49" s="5">
        <f>K49+X49</f>
        <v>229209.77429999999</v>
      </c>
      <c r="Z49" s="10">
        <v>1</v>
      </c>
      <c r="AA49" s="11">
        <f>K49</f>
        <v>169785.01799999998</v>
      </c>
    </row>
    <row r="50" spans="1:27" s="59" customFormat="1" ht="17.850000000000001" customHeight="1">
      <c r="A50" s="71">
        <v>5</v>
      </c>
      <c r="B50" s="3" t="s">
        <v>153</v>
      </c>
      <c r="C50" s="4" t="s">
        <v>31</v>
      </c>
      <c r="D50" s="60">
        <v>4.5</v>
      </c>
      <c r="E50" s="5"/>
      <c r="F50" s="4">
        <v>17697</v>
      </c>
      <c r="G50" s="4">
        <v>3.45</v>
      </c>
      <c r="H50" s="6">
        <v>1</v>
      </c>
      <c r="I50" s="5">
        <f t="shared" si="14"/>
        <v>61054.65</v>
      </c>
      <c r="J50" s="7">
        <v>2.34</v>
      </c>
      <c r="K50" s="5">
        <f t="shared" si="15"/>
        <v>142867.88099999999</v>
      </c>
      <c r="L50" s="5">
        <v>25</v>
      </c>
      <c r="M50" s="5">
        <f t="shared" si="16"/>
        <v>35716.970249999998</v>
      </c>
      <c r="N50" s="5">
        <v>10</v>
      </c>
      <c r="O50" s="5">
        <f t="shared" si="17"/>
        <v>14286.7881</v>
      </c>
      <c r="P50" s="5"/>
      <c r="Q50" s="5"/>
      <c r="R50" s="5"/>
      <c r="S50" s="5"/>
      <c r="T50" s="9">
        <v>150</v>
      </c>
      <c r="U50" s="5">
        <f>F50*H50*T50/100</f>
        <v>26545.5</v>
      </c>
      <c r="V50" s="5"/>
      <c r="W50" s="5"/>
      <c r="X50" s="5">
        <f t="shared" si="18"/>
        <v>76549.258349999989</v>
      </c>
      <c r="Y50" s="5">
        <f t="shared" si="19"/>
        <v>219417.13934999998</v>
      </c>
      <c r="Z50" s="10">
        <v>1</v>
      </c>
      <c r="AA50" s="11">
        <f>K50</f>
        <v>142867.88099999999</v>
      </c>
    </row>
    <row r="51" spans="1:27" s="59" customFormat="1" ht="17.850000000000001" customHeight="1">
      <c r="A51" s="71">
        <v>6</v>
      </c>
      <c r="B51" s="3" t="s">
        <v>321</v>
      </c>
      <c r="C51" s="4" t="s">
        <v>31</v>
      </c>
      <c r="D51" s="60">
        <v>11.5</v>
      </c>
      <c r="E51" s="5"/>
      <c r="F51" s="4">
        <v>17697</v>
      </c>
      <c r="G51" s="7">
        <v>3.57</v>
      </c>
      <c r="H51" s="74">
        <v>0.25</v>
      </c>
      <c r="I51" s="5">
        <f t="shared" si="14"/>
        <v>15794.572499999998</v>
      </c>
      <c r="J51" s="7">
        <v>2.34</v>
      </c>
      <c r="K51" s="5">
        <f t="shared" si="15"/>
        <v>36959.299649999994</v>
      </c>
      <c r="L51" s="5"/>
      <c r="M51" s="5"/>
      <c r="N51" s="5">
        <v>10</v>
      </c>
      <c r="O51" s="5">
        <f t="shared" si="17"/>
        <v>3695.9299649999994</v>
      </c>
      <c r="P51" s="5"/>
      <c r="Q51" s="5"/>
      <c r="R51" s="5"/>
      <c r="S51" s="5"/>
      <c r="T51" s="9"/>
      <c r="U51" s="5"/>
      <c r="V51" s="5"/>
      <c r="W51" s="5"/>
      <c r="X51" s="5">
        <f t="shared" si="18"/>
        <v>3695.9299649999994</v>
      </c>
      <c r="Y51" s="5">
        <f t="shared" si="19"/>
        <v>40655.229614999989</v>
      </c>
      <c r="Z51" s="10"/>
      <c r="AA51" s="11"/>
    </row>
    <row r="52" spans="1:27" s="59" customFormat="1" ht="17.850000000000001" customHeight="1">
      <c r="A52" s="71">
        <v>7</v>
      </c>
      <c r="B52" s="3" t="s">
        <v>322</v>
      </c>
      <c r="C52" s="4" t="s">
        <v>31</v>
      </c>
      <c r="D52" s="60">
        <v>8.8000000000000007</v>
      </c>
      <c r="E52" s="5"/>
      <c r="F52" s="4">
        <v>17697</v>
      </c>
      <c r="G52" s="4">
        <v>3.53</v>
      </c>
      <c r="H52" s="6">
        <v>1</v>
      </c>
      <c r="I52" s="5">
        <f t="shared" ref="I52:I58" si="20">F52*G52*H52</f>
        <v>62470.409999999996</v>
      </c>
      <c r="J52" s="7">
        <v>2.34</v>
      </c>
      <c r="K52" s="5">
        <f t="shared" ref="K52:K58" si="21">I52*J52</f>
        <v>146180.75939999998</v>
      </c>
      <c r="L52" s="5">
        <v>25</v>
      </c>
      <c r="M52" s="5">
        <f t="shared" si="16"/>
        <v>36545.189849999995</v>
      </c>
      <c r="N52" s="5">
        <v>10</v>
      </c>
      <c r="O52" s="5">
        <f t="shared" si="17"/>
        <v>14618.075939999999</v>
      </c>
      <c r="P52" s="5"/>
      <c r="Q52" s="5"/>
      <c r="R52" s="5"/>
      <c r="S52" s="5"/>
      <c r="T52" s="9"/>
      <c r="U52" s="5"/>
      <c r="V52" s="5"/>
      <c r="W52" s="5"/>
      <c r="X52" s="5">
        <f t="shared" si="18"/>
        <v>51163.26578999999</v>
      </c>
      <c r="Y52" s="5">
        <f t="shared" si="19"/>
        <v>197344.02518999996</v>
      </c>
      <c r="Z52" s="10">
        <v>1</v>
      </c>
      <c r="AA52" s="11">
        <f>K52</f>
        <v>146180.75939999998</v>
      </c>
    </row>
    <row r="53" spans="1:27" s="59" customFormat="1" ht="17.850000000000001" customHeight="1">
      <c r="A53" s="71">
        <v>8</v>
      </c>
      <c r="B53" s="3" t="s">
        <v>424</v>
      </c>
      <c r="C53" s="4" t="s">
        <v>30</v>
      </c>
      <c r="D53" s="60" t="s">
        <v>20</v>
      </c>
      <c r="E53" s="5" t="s">
        <v>18</v>
      </c>
      <c r="F53" s="4">
        <v>17697</v>
      </c>
      <c r="G53" s="4">
        <v>4.53</v>
      </c>
      <c r="H53" s="6">
        <v>1</v>
      </c>
      <c r="I53" s="5">
        <f t="shared" si="20"/>
        <v>80167.41</v>
      </c>
      <c r="J53" s="7">
        <v>2.34</v>
      </c>
      <c r="K53" s="5">
        <f t="shared" si="21"/>
        <v>187591.73939999999</v>
      </c>
      <c r="L53" s="5">
        <v>25</v>
      </c>
      <c r="M53" s="5">
        <f t="shared" si="16"/>
        <v>46897.934849999991</v>
      </c>
      <c r="N53" s="5">
        <v>10</v>
      </c>
      <c r="O53" s="5">
        <f t="shared" si="17"/>
        <v>18759.173939999997</v>
      </c>
      <c r="P53" s="5"/>
      <c r="Q53" s="5"/>
      <c r="R53" s="5"/>
      <c r="S53" s="5"/>
      <c r="T53" s="9">
        <v>150</v>
      </c>
      <c r="U53" s="5">
        <f>F53*H53*T53/100</f>
        <v>26545.5</v>
      </c>
      <c r="V53" s="5"/>
      <c r="W53" s="5"/>
      <c r="X53" s="5">
        <f t="shared" si="18"/>
        <v>92202.608789999984</v>
      </c>
      <c r="Y53" s="5">
        <f t="shared" si="19"/>
        <v>279794.34818999999</v>
      </c>
      <c r="Z53" s="10">
        <v>1</v>
      </c>
      <c r="AA53" s="11">
        <f>K53</f>
        <v>187591.73939999999</v>
      </c>
    </row>
    <row r="54" spans="1:27" s="59" customFormat="1" ht="17.850000000000001" customHeight="1">
      <c r="A54" s="71">
        <v>9</v>
      </c>
      <c r="B54" s="3" t="s">
        <v>425</v>
      </c>
      <c r="C54" s="4" t="s">
        <v>30</v>
      </c>
      <c r="D54" s="60" t="s">
        <v>20</v>
      </c>
      <c r="E54" s="5" t="s">
        <v>18</v>
      </c>
      <c r="F54" s="4">
        <v>17697</v>
      </c>
      <c r="G54" s="4">
        <v>4.53</v>
      </c>
      <c r="H54" s="6">
        <v>0.5</v>
      </c>
      <c r="I54" s="5">
        <f t="shared" si="20"/>
        <v>40083.705000000002</v>
      </c>
      <c r="J54" s="7">
        <v>2.34</v>
      </c>
      <c r="K54" s="5">
        <f t="shared" si="21"/>
        <v>93795.869699999996</v>
      </c>
      <c r="L54" s="5">
        <v>25</v>
      </c>
      <c r="M54" s="5">
        <f t="shared" si="16"/>
        <v>23448.967424999995</v>
      </c>
      <c r="N54" s="5">
        <v>10</v>
      </c>
      <c r="O54" s="5">
        <f t="shared" si="17"/>
        <v>9379.5869699999985</v>
      </c>
      <c r="P54" s="5"/>
      <c r="Q54" s="5"/>
      <c r="R54" s="5"/>
      <c r="S54" s="5"/>
      <c r="T54" s="9"/>
      <c r="U54" s="5"/>
      <c r="V54" s="5"/>
      <c r="W54" s="5"/>
      <c r="X54" s="5">
        <f t="shared" si="18"/>
        <v>32828.554394999992</v>
      </c>
      <c r="Y54" s="5">
        <f t="shared" si="19"/>
        <v>126624.42409499999</v>
      </c>
      <c r="Z54" s="10"/>
      <c r="AA54" s="11"/>
    </row>
    <row r="55" spans="1:27" s="59" customFormat="1" ht="17.850000000000001" customHeight="1">
      <c r="A55" s="71">
        <v>10</v>
      </c>
      <c r="B55" s="3" t="s">
        <v>154</v>
      </c>
      <c r="C55" s="4" t="s">
        <v>31</v>
      </c>
      <c r="D55" s="60">
        <v>7</v>
      </c>
      <c r="E55" s="5"/>
      <c r="F55" s="4">
        <v>17697</v>
      </c>
      <c r="G55" s="4">
        <v>3.53</v>
      </c>
      <c r="H55" s="74">
        <v>0.75</v>
      </c>
      <c r="I55" s="5">
        <f t="shared" si="20"/>
        <v>46852.807499999995</v>
      </c>
      <c r="J55" s="7">
        <v>2.34</v>
      </c>
      <c r="K55" s="5">
        <f t="shared" si="21"/>
        <v>109635.56954999999</v>
      </c>
      <c r="L55" s="5">
        <v>25</v>
      </c>
      <c r="M55" s="5">
        <f t="shared" si="16"/>
        <v>27408.892387499996</v>
      </c>
      <c r="N55" s="5">
        <v>10</v>
      </c>
      <c r="O55" s="5">
        <f t="shared" si="17"/>
        <v>10963.556955</v>
      </c>
      <c r="P55" s="5"/>
      <c r="Q55" s="5"/>
      <c r="R55" s="5"/>
      <c r="S55" s="5"/>
      <c r="T55" s="9">
        <v>150</v>
      </c>
      <c r="U55" s="5">
        <f>F55*H55*T55/100</f>
        <v>19909.125</v>
      </c>
      <c r="V55" s="5"/>
      <c r="W55" s="5"/>
      <c r="X55" s="5">
        <f t="shared" si="18"/>
        <v>58281.574342499996</v>
      </c>
      <c r="Y55" s="5">
        <f t="shared" si="19"/>
        <v>167917.14389249997</v>
      </c>
      <c r="Z55" s="133">
        <v>0.75</v>
      </c>
      <c r="AA55" s="11">
        <f>K55</f>
        <v>109635.56954999999</v>
      </c>
    </row>
    <row r="56" spans="1:27" s="59" customFormat="1" ht="17.850000000000001" customHeight="1">
      <c r="A56" s="71">
        <v>11</v>
      </c>
      <c r="B56" s="3" t="s">
        <v>426</v>
      </c>
      <c r="C56" s="4" t="s">
        <v>31</v>
      </c>
      <c r="D56" s="60">
        <v>4.5</v>
      </c>
      <c r="E56" s="5"/>
      <c r="F56" s="4">
        <v>17697</v>
      </c>
      <c r="G56" s="4">
        <v>3.45</v>
      </c>
      <c r="H56" s="74">
        <v>0.25</v>
      </c>
      <c r="I56" s="5">
        <f t="shared" si="20"/>
        <v>15263.6625</v>
      </c>
      <c r="J56" s="7">
        <v>2.34</v>
      </c>
      <c r="K56" s="5">
        <f t="shared" si="21"/>
        <v>35716.970249999998</v>
      </c>
      <c r="L56" s="5">
        <v>25</v>
      </c>
      <c r="M56" s="5">
        <f t="shared" si="16"/>
        <v>8929.2425624999996</v>
      </c>
      <c r="N56" s="5">
        <v>10</v>
      </c>
      <c r="O56" s="5">
        <f t="shared" si="17"/>
        <v>3571.6970249999999</v>
      </c>
      <c r="P56" s="5"/>
      <c r="Q56" s="5"/>
      <c r="R56" s="5"/>
      <c r="S56" s="5"/>
      <c r="T56" s="9">
        <v>150</v>
      </c>
      <c r="U56" s="5">
        <f>F56*H56*T56/100</f>
        <v>6636.375</v>
      </c>
      <c r="V56" s="5"/>
      <c r="W56" s="5"/>
      <c r="X56" s="5">
        <f t="shared" si="18"/>
        <v>19137.314587499997</v>
      </c>
      <c r="Y56" s="5">
        <f t="shared" si="19"/>
        <v>54854.284837499996</v>
      </c>
      <c r="Z56" s="10">
        <v>1</v>
      </c>
      <c r="AA56" s="11">
        <f>K56</f>
        <v>35716.970249999998</v>
      </c>
    </row>
    <row r="57" spans="1:27" s="59" customFormat="1" ht="17.850000000000001" customHeight="1">
      <c r="A57" s="71">
        <v>12</v>
      </c>
      <c r="B57" s="3" t="s">
        <v>426</v>
      </c>
      <c r="C57" s="4" t="s">
        <v>31</v>
      </c>
      <c r="D57" s="60">
        <v>7</v>
      </c>
      <c r="E57" s="5"/>
      <c r="F57" s="4">
        <v>17697</v>
      </c>
      <c r="G57" s="4">
        <v>3.53</v>
      </c>
      <c r="H57" s="74">
        <v>0.75</v>
      </c>
      <c r="I57" s="5">
        <f t="shared" si="20"/>
        <v>46852.807499999995</v>
      </c>
      <c r="J57" s="7">
        <v>2.34</v>
      </c>
      <c r="K57" s="5">
        <f t="shared" si="21"/>
        <v>109635.56954999999</v>
      </c>
      <c r="L57" s="5">
        <v>25</v>
      </c>
      <c r="M57" s="5">
        <f t="shared" si="16"/>
        <v>27408.892387499996</v>
      </c>
      <c r="N57" s="5">
        <v>10</v>
      </c>
      <c r="O57" s="5">
        <f t="shared" si="17"/>
        <v>10963.556955</v>
      </c>
      <c r="P57" s="5"/>
      <c r="Q57" s="9"/>
      <c r="R57" s="5"/>
      <c r="S57" s="5"/>
      <c r="T57" s="9"/>
      <c r="U57" s="5"/>
      <c r="V57" s="5"/>
      <c r="W57" s="5"/>
      <c r="X57" s="5">
        <f t="shared" si="18"/>
        <v>38372.449342499996</v>
      </c>
      <c r="Y57" s="5">
        <f t="shared" si="19"/>
        <v>148008.01889249997</v>
      </c>
      <c r="Z57" s="10"/>
      <c r="AA57" s="11"/>
    </row>
    <row r="58" spans="1:27" s="59" customFormat="1" ht="17.850000000000001" customHeight="1">
      <c r="A58" s="71">
        <v>13</v>
      </c>
      <c r="B58" s="3" t="s">
        <v>427</v>
      </c>
      <c r="C58" s="4" t="s">
        <v>31</v>
      </c>
      <c r="D58" s="60">
        <v>15.7</v>
      </c>
      <c r="E58" s="5"/>
      <c r="F58" s="4">
        <v>17697</v>
      </c>
      <c r="G58" s="4">
        <v>3.61</v>
      </c>
      <c r="H58" s="74">
        <v>0.75</v>
      </c>
      <c r="I58" s="5">
        <f t="shared" si="20"/>
        <v>47914.627500000002</v>
      </c>
      <c r="J58" s="7">
        <v>2.34</v>
      </c>
      <c r="K58" s="5">
        <f t="shared" si="21"/>
        <v>112120.22835</v>
      </c>
      <c r="L58" s="5">
        <v>25</v>
      </c>
      <c r="M58" s="5">
        <f t="shared" si="16"/>
        <v>28030.057087500001</v>
      </c>
      <c r="N58" s="5">
        <v>10</v>
      </c>
      <c r="O58" s="5">
        <f t="shared" si="17"/>
        <v>11212.022835000002</v>
      </c>
      <c r="P58" s="5"/>
      <c r="Q58" s="5"/>
      <c r="R58" s="5"/>
      <c r="S58" s="5"/>
      <c r="T58" s="9"/>
      <c r="U58" s="5"/>
      <c r="V58" s="5"/>
      <c r="W58" s="5"/>
      <c r="X58" s="5">
        <f t="shared" si="18"/>
        <v>39242.079922500001</v>
      </c>
      <c r="Y58" s="5">
        <f t="shared" si="19"/>
        <v>151362.3082725</v>
      </c>
      <c r="Z58" s="133">
        <v>0.75</v>
      </c>
      <c r="AA58" s="11">
        <f>K58</f>
        <v>112120.22835</v>
      </c>
    </row>
    <row r="59" spans="1:27" s="59" customFormat="1" ht="17.850000000000001" customHeight="1">
      <c r="A59" s="71"/>
      <c r="B59" s="62" t="s">
        <v>22</v>
      </c>
      <c r="C59" s="61"/>
      <c r="D59" s="93"/>
      <c r="E59" s="5"/>
      <c r="F59" s="61"/>
      <c r="G59" s="61"/>
      <c r="H59" s="75">
        <f>SUM(H46:H58)</f>
        <v>9.75</v>
      </c>
      <c r="I59" s="66">
        <f>SUM(I46:I58)</f>
        <v>659169.00749999983</v>
      </c>
      <c r="J59" s="64"/>
      <c r="K59" s="66">
        <f>SUM(K46:K58)</f>
        <v>1542455.4775499995</v>
      </c>
      <c r="L59" s="64"/>
      <c r="M59" s="66">
        <f>SUM(M46:M58)</f>
        <v>376374.04447499989</v>
      </c>
      <c r="N59" s="64"/>
      <c r="O59" s="66">
        <f>SUM(O46:O58)</f>
        <v>154245.54775500001</v>
      </c>
      <c r="P59" s="64"/>
      <c r="Q59" s="66">
        <f>SUM(Q46:Q58)</f>
        <v>0</v>
      </c>
      <c r="R59" s="64"/>
      <c r="S59" s="66">
        <f>SUM(S46:S58)</f>
        <v>0</v>
      </c>
      <c r="T59" s="64"/>
      <c r="U59" s="66">
        <f>SUM(U46:U58)</f>
        <v>146000.25</v>
      </c>
      <c r="V59" s="64"/>
      <c r="W59" s="66">
        <f>SUM(W46:W58)</f>
        <v>0</v>
      </c>
      <c r="X59" s="66">
        <f t="shared" ref="X59:Y59" si="22">SUM(X46:X58)</f>
        <v>676619.84222999972</v>
      </c>
      <c r="Y59" s="66">
        <f t="shared" si="22"/>
        <v>2219075.31978</v>
      </c>
      <c r="Z59" s="75">
        <f>SUM(Z46:Z58)</f>
        <v>9.25</v>
      </c>
      <c r="AA59" s="66">
        <f>SUM(AA46:AA58)</f>
        <v>1302064.7386499997</v>
      </c>
    </row>
    <row r="60" spans="1:27" s="59" customFormat="1" ht="17.850000000000001" customHeight="1">
      <c r="A60" s="275" t="s">
        <v>32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276"/>
    </row>
    <row r="61" spans="1:27" s="59" customFormat="1" ht="17.850000000000001" customHeight="1">
      <c r="A61" s="71">
        <v>1</v>
      </c>
      <c r="B61" s="3" t="s">
        <v>167</v>
      </c>
      <c r="C61" s="4">
        <v>4</v>
      </c>
      <c r="D61" s="4"/>
      <c r="E61" s="5"/>
      <c r="F61" s="4">
        <v>17697</v>
      </c>
      <c r="G61" s="4">
        <v>2.89</v>
      </c>
      <c r="H61" s="6">
        <v>1</v>
      </c>
      <c r="I61" s="5">
        <f>F61*G61*H61</f>
        <v>51144.33</v>
      </c>
      <c r="J61" s="7">
        <v>1.45</v>
      </c>
      <c r="K61" s="8">
        <f t="shared" ref="K61:K64" si="23">I61*J61</f>
        <v>74159.2785</v>
      </c>
      <c r="L61" s="5"/>
      <c r="M61" s="5"/>
      <c r="N61" s="5">
        <v>10</v>
      </c>
      <c r="O61" s="5">
        <f>K61*N61/100</f>
        <v>7415.92785</v>
      </c>
      <c r="P61" s="5"/>
      <c r="Q61" s="9"/>
      <c r="R61" s="5">
        <v>30</v>
      </c>
      <c r="S61" s="5">
        <f>(F61*H61)*R61/100</f>
        <v>5309.1</v>
      </c>
      <c r="T61" s="5"/>
      <c r="U61" s="5"/>
      <c r="V61" s="5"/>
      <c r="W61" s="5"/>
      <c r="X61" s="5">
        <f t="shared" ref="X61:X64" si="24">W61+U61+S61+Q61+O61+M61</f>
        <v>12725.02785</v>
      </c>
      <c r="Y61" s="5">
        <f>K61+X61</f>
        <v>86884.306349999999</v>
      </c>
      <c r="Z61" s="10">
        <v>1</v>
      </c>
      <c r="AA61" s="11">
        <f>K61</f>
        <v>74159.2785</v>
      </c>
    </row>
    <row r="62" spans="1:27" s="59" customFormat="1" ht="17.850000000000001" customHeight="1">
      <c r="A62" s="71">
        <v>2</v>
      </c>
      <c r="B62" s="3" t="s">
        <v>429</v>
      </c>
      <c r="C62" s="4">
        <v>4</v>
      </c>
      <c r="D62" s="7"/>
      <c r="E62" s="5"/>
      <c r="F62" s="4">
        <v>17697</v>
      </c>
      <c r="G62" s="4">
        <v>2.89</v>
      </c>
      <c r="H62" s="6">
        <v>0.5</v>
      </c>
      <c r="I62" s="5">
        <f>F62*G62*H62</f>
        <v>25572.165000000001</v>
      </c>
      <c r="J62" s="7">
        <v>1.45</v>
      </c>
      <c r="K62" s="8">
        <f t="shared" si="23"/>
        <v>37079.63925</v>
      </c>
      <c r="L62" s="5"/>
      <c r="M62" s="5"/>
      <c r="N62" s="5">
        <v>10</v>
      </c>
      <c r="O62" s="5">
        <f>K62*N62/100</f>
        <v>3707.963925</v>
      </c>
      <c r="P62" s="5"/>
      <c r="Q62" s="9"/>
      <c r="R62" s="5"/>
      <c r="S62" s="5"/>
      <c r="T62" s="5"/>
      <c r="U62" s="5"/>
      <c r="V62" s="5"/>
      <c r="W62" s="5"/>
      <c r="X62" s="5">
        <f t="shared" si="24"/>
        <v>3707.963925</v>
      </c>
      <c r="Y62" s="5">
        <f>K62+X62</f>
        <v>40787.603174999997</v>
      </c>
      <c r="Z62" s="10">
        <v>1</v>
      </c>
      <c r="AA62" s="11">
        <f>K62</f>
        <v>37079.63925</v>
      </c>
    </row>
    <row r="63" spans="1:27" s="59" customFormat="1" ht="17.850000000000001" customHeight="1">
      <c r="A63" s="71">
        <v>3</v>
      </c>
      <c r="B63" s="3" t="s">
        <v>157</v>
      </c>
      <c r="C63" s="4">
        <v>4</v>
      </c>
      <c r="D63" s="7"/>
      <c r="E63" s="5"/>
      <c r="F63" s="4">
        <v>17697</v>
      </c>
      <c r="G63" s="4">
        <v>2.89</v>
      </c>
      <c r="H63" s="6">
        <v>0.5</v>
      </c>
      <c r="I63" s="5">
        <f>F63*G63*H63</f>
        <v>25572.165000000001</v>
      </c>
      <c r="J63" s="7">
        <v>1.45</v>
      </c>
      <c r="K63" s="8">
        <f t="shared" si="23"/>
        <v>37079.63925</v>
      </c>
      <c r="L63" s="5"/>
      <c r="M63" s="5"/>
      <c r="N63" s="5">
        <v>10</v>
      </c>
      <c r="O63" s="5">
        <f>K63*N63/100</f>
        <v>3707.963925</v>
      </c>
      <c r="P63" s="5"/>
      <c r="Q63" s="9"/>
      <c r="R63" s="5"/>
      <c r="S63" s="5"/>
      <c r="T63" s="5"/>
      <c r="U63" s="5"/>
      <c r="V63" s="5"/>
      <c r="W63" s="5"/>
      <c r="X63" s="5">
        <f t="shared" si="24"/>
        <v>3707.963925</v>
      </c>
      <c r="Y63" s="5">
        <f>K63+X63</f>
        <v>40787.603174999997</v>
      </c>
      <c r="Z63" s="10">
        <v>1</v>
      </c>
      <c r="AA63" s="11">
        <f>K63</f>
        <v>37079.63925</v>
      </c>
    </row>
    <row r="64" spans="1:27" s="59" customFormat="1" ht="17.850000000000001" customHeight="1">
      <c r="A64" s="71">
        <v>4</v>
      </c>
      <c r="B64" s="3" t="s">
        <v>428</v>
      </c>
      <c r="C64" s="4">
        <v>4</v>
      </c>
      <c r="D64" s="7"/>
      <c r="E64" s="5"/>
      <c r="F64" s="4">
        <v>17697</v>
      </c>
      <c r="G64" s="4">
        <v>2.89</v>
      </c>
      <c r="H64" s="6">
        <v>0.5</v>
      </c>
      <c r="I64" s="5">
        <f>F64*G64*H64</f>
        <v>25572.165000000001</v>
      </c>
      <c r="J64" s="7">
        <v>1.45</v>
      </c>
      <c r="K64" s="8">
        <f t="shared" si="23"/>
        <v>37079.63925</v>
      </c>
      <c r="L64" s="5"/>
      <c r="M64" s="5"/>
      <c r="N64" s="5">
        <v>10</v>
      </c>
      <c r="O64" s="5">
        <f>K64*N64/100</f>
        <v>3707.963925</v>
      </c>
      <c r="P64" s="5"/>
      <c r="Q64" s="9"/>
      <c r="R64" s="5">
        <v>30</v>
      </c>
      <c r="S64" s="5">
        <f>(F64*H64)*R64/100</f>
        <v>2654.55</v>
      </c>
      <c r="T64" s="5"/>
      <c r="U64" s="5"/>
      <c r="V64" s="5"/>
      <c r="W64" s="5"/>
      <c r="X64" s="5">
        <f t="shared" si="24"/>
        <v>6362.5139250000002</v>
      </c>
      <c r="Y64" s="5">
        <f>K64+X64</f>
        <v>43442.153174999999</v>
      </c>
      <c r="Z64" s="10">
        <v>1</v>
      </c>
      <c r="AA64" s="11">
        <f>K64</f>
        <v>37079.63925</v>
      </c>
    </row>
    <row r="65" spans="1:82" s="12" customFormat="1" ht="17.850000000000001" customHeight="1">
      <c r="A65" s="71"/>
      <c r="B65" s="62" t="s">
        <v>22</v>
      </c>
      <c r="C65" s="61"/>
      <c r="D65" s="63"/>
      <c r="E65" s="5"/>
      <c r="F65" s="61"/>
      <c r="G65" s="61"/>
      <c r="H65" s="65">
        <f>SUM(H61:H64)</f>
        <v>2.5</v>
      </c>
      <c r="I65" s="66">
        <f>SUM(I61:I64)</f>
        <v>127860.82500000001</v>
      </c>
      <c r="J65" s="64"/>
      <c r="K65" s="66">
        <f>SUM(K61:K64)</f>
        <v>185398.19625000001</v>
      </c>
      <c r="L65" s="64"/>
      <c r="M65" s="66">
        <f>SUM(M61:M64)</f>
        <v>0</v>
      </c>
      <c r="N65" s="64"/>
      <c r="O65" s="66">
        <f>SUM(O61:O64)</f>
        <v>18539.819625</v>
      </c>
      <c r="P65" s="64"/>
      <c r="Q65" s="66">
        <f>SUM(Q61:Q64)</f>
        <v>0</v>
      </c>
      <c r="R65" s="64"/>
      <c r="S65" s="66">
        <f>SUM(S61:S64)</f>
        <v>7963.6500000000005</v>
      </c>
      <c r="T65" s="64"/>
      <c r="U65" s="66">
        <f>SUM(U61:U64)</f>
        <v>0</v>
      </c>
      <c r="V65" s="64"/>
      <c r="W65" s="66">
        <f t="shared" ref="W65:Y65" si="25">SUM(W61:W64)</f>
        <v>0</v>
      </c>
      <c r="X65" s="66">
        <f t="shared" si="25"/>
        <v>26503.469625000002</v>
      </c>
      <c r="Y65" s="66">
        <f t="shared" si="25"/>
        <v>211901.66587500001</v>
      </c>
      <c r="Z65" s="65">
        <f>SUM(Z61:Z64)</f>
        <v>4</v>
      </c>
      <c r="AA65" s="66">
        <f>SUM(AA61:AA64)</f>
        <v>185398.19625000001</v>
      </c>
    </row>
    <row r="66" spans="1:82" s="59" customFormat="1" ht="17.850000000000001" customHeight="1">
      <c r="A66" s="286" t="s">
        <v>323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8"/>
    </row>
    <row r="67" spans="1:82" s="59" customFormat="1" ht="17.850000000000001" customHeight="1">
      <c r="A67" s="71">
        <v>1</v>
      </c>
      <c r="B67" s="3" t="s">
        <v>324</v>
      </c>
      <c r="C67" s="4" t="s">
        <v>256</v>
      </c>
      <c r="D67" s="60">
        <v>11.5</v>
      </c>
      <c r="E67" s="5"/>
      <c r="F67" s="4">
        <v>17697</v>
      </c>
      <c r="G67" s="7">
        <v>3.57</v>
      </c>
      <c r="H67" s="60">
        <v>1</v>
      </c>
      <c r="I67" s="5">
        <f>F67*G67*H67</f>
        <v>63178.289999999994</v>
      </c>
      <c r="J67" s="7">
        <v>1.45</v>
      </c>
      <c r="K67" s="8">
        <f t="shared" ref="K67:K70" si="26">I67*J67</f>
        <v>91608.520499999984</v>
      </c>
      <c r="L67" s="5">
        <v>25</v>
      </c>
      <c r="M67" s="5">
        <f>K67*L67/100</f>
        <v>22902.130124999996</v>
      </c>
      <c r="N67" s="5">
        <v>10</v>
      </c>
      <c r="O67" s="5">
        <f>K67*N67/100</f>
        <v>9160.8520499999977</v>
      </c>
      <c r="P67" s="5"/>
      <c r="Q67" s="5"/>
      <c r="R67" s="5"/>
      <c r="S67" s="5"/>
      <c r="T67" s="9"/>
      <c r="U67" s="5"/>
      <c r="V67" s="5"/>
      <c r="W67" s="5"/>
      <c r="X67" s="5">
        <f t="shared" ref="X67:X70" si="27">W67+U67+S67+Q67+O67+M67</f>
        <v>32062.982174999994</v>
      </c>
      <c r="Y67" s="5">
        <f>K67+X67</f>
        <v>123671.50267499998</v>
      </c>
      <c r="Z67" s="10">
        <v>1</v>
      </c>
      <c r="AA67" s="11">
        <f>K67</f>
        <v>91608.520499999984</v>
      </c>
    </row>
    <row r="68" spans="1:82" s="59" customFormat="1" ht="17.850000000000001" customHeight="1">
      <c r="A68" s="71">
        <v>2</v>
      </c>
      <c r="B68" s="3" t="s">
        <v>325</v>
      </c>
      <c r="C68" s="4" t="s">
        <v>173</v>
      </c>
      <c r="D68" s="4">
        <v>14.2</v>
      </c>
      <c r="E68" s="5"/>
      <c r="F68" s="4">
        <v>17697</v>
      </c>
      <c r="G68" s="7">
        <v>3.19</v>
      </c>
      <c r="H68" s="60">
        <v>1</v>
      </c>
      <c r="I68" s="5">
        <f>F68*G68*H68</f>
        <v>56453.43</v>
      </c>
      <c r="J68" s="7">
        <v>1.45</v>
      </c>
      <c r="K68" s="8">
        <f t="shared" si="26"/>
        <v>81857.473499999993</v>
      </c>
      <c r="L68" s="5"/>
      <c r="M68" s="5"/>
      <c r="N68" s="5">
        <v>10</v>
      </c>
      <c r="O68" s="5">
        <f>K68*N68/100</f>
        <v>8185.7473499999987</v>
      </c>
      <c r="P68" s="5"/>
      <c r="Q68" s="5"/>
      <c r="R68" s="5"/>
      <c r="S68" s="5"/>
      <c r="T68" s="9"/>
      <c r="U68" s="5"/>
      <c r="V68" s="5"/>
      <c r="W68" s="5"/>
      <c r="X68" s="5">
        <f t="shared" si="27"/>
        <v>8185.7473499999987</v>
      </c>
      <c r="Y68" s="5">
        <f>K68+X68</f>
        <v>90043.220849999998</v>
      </c>
      <c r="Z68" s="10">
        <v>1</v>
      </c>
      <c r="AA68" s="11">
        <f>K68</f>
        <v>81857.473499999993</v>
      </c>
    </row>
    <row r="69" spans="1:82" s="59" customFormat="1" ht="17.850000000000001" customHeight="1">
      <c r="A69" s="71">
        <v>3</v>
      </c>
      <c r="B69" s="3" t="s">
        <v>172</v>
      </c>
      <c r="C69" s="4">
        <v>4</v>
      </c>
      <c r="D69" s="7"/>
      <c r="E69" s="5" t="s">
        <v>233</v>
      </c>
      <c r="F69" s="4">
        <v>17697</v>
      </c>
      <c r="G69" s="4">
        <v>2.89</v>
      </c>
      <c r="H69" s="60">
        <v>1</v>
      </c>
      <c r="I69" s="5">
        <f t="shared" ref="I69:I70" si="28">F69*G69*H69</f>
        <v>51144.33</v>
      </c>
      <c r="J69" s="7">
        <v>1.45</v>
      </c>
      <c r="K69" s="8">
        <f t="shared" si="26"/>
        <v>74159.2785</v>
      </c>
      <c r="L69" s="5"/>
      <c r="M69" s="5"/>
      <c r="N69" s="5">
        <v>10</v>
      </c>
      <c r="O69" s="5">
        <f>K69*N69/100</f>
        <v>7415.92785</v>
      </c>
      <c r="P69" s="5"/>
      <c r="Q69" s="5"/>
      <c r="R69" s="5"/>
      <c r="S69" s="5"/>
      <c r="T69" s="9"/>
      <c r="U69" s="5"/>
      <c r="V69" s="5">
        <v>35</v>
      </c>
      <c r="W69" s="5">
        <f>(F69*V69)/100</f>
        <v>6193.95</v>
      </c>
      <c r="X69" s="5">
        <f t="shared" si="27"/>
        <v>13609.877850000001</v>
      </c>
      <c r="Y69" s="5">
        <f>K69+X69</f>
        <v>87769.156350000005</v>
      </c>
      <c r="Z69" s="10">
        <v>1</v>
      </c>
      <c r="AA69" s="11">
        <f>K69</f>
        <v>74159.2785</v>
      </c>
    </row>
    <row r="70" spans="1:82" s="59" customFormat="1" ht="17.850000000000001" customHeight="1">
      <c r="A70" s="71">
        <v>4</v>
      </c>
      <c r="B70" s="3" t="s">
        <v>187</v>
      </c>
      <c r="C70" s="4">
        <v>2</v>
      </c>
      <c r="D70" s="4"/>
      <c r="E70" s="5"/>
      <c r="F70" s="4">
        <v>17697</v>
      </c>
      <c r="G70" s="7">
        <v>2.81</v>
      </c>
      <c r="H70" s="60">
        <v>1</v>
      </c>
      <c r="I70" s="5">
        <f t="shared" si="28"/>
        <v>49728.57</v>
      </c>
      <c r="J70" s="7">
        <v>1.45</v>
      </c>
      <c r="K70" s="8">
        <f t="shared" si="26"/>
        <v>72106.426500000001</v>
      </c>
      <c r="L70" s="5"/>
      <c r="M70" s="5"/>
      <c r="N70" s="5">
        <v>10</v>
      </c>
      <c r="O70" s="5">
        <f>K70*N70/100</f>
        <v>7210.6426499999998</v>
      </c>
      <c r="P70" s="5"/>
      <c r="Q70" s="5"/>
      <c r="R70" s="5"/>
      <c r="S70" s="5"/>
      <c r="T70" s="9"/>
      <c r="U70" s="5"/>
      <c r="V70" s="5"/>
      <c r="W70" s="5"/>
      <c r="X70" s="5">
        <f t="shared" si="27"/>
        <v>7210.6426499999998</v>
      </c>
      <c r="Y70" s="5">
        <f>K70+X70</f>
        <v>79317.069149999996</v>
      </c>
      <c r="Z70" s="10">
        <v>1</v>
      </c>
      <c r="AA70" s="11">
        <f>K70</f>
        <v>72106.426500000001</v>
      </c>
    </row>
    <row r="71" spans="1:82" s="59" customFormat="1" ht="17.850000000000001" customHeight="1">
      <c r="A71" s="71"/>
      <c r="B71" s="62" t="s">
        <v>22</v>
      </c>
      <c r="C71" s="61"/>
      <c r="D71" s="63"/>
      <c r="E71" s="5"/>
      <c r="F71" s="61"/>
      <c r="G71" s="61"/>
      <c r="H71" s="93">
        <f>SUM(H67:H70)</f>
        <v>4</v>
      </c>
      <c r="I71" s="66">
        <f>SUM(I67:I70)</f>
        <v>220504.62</v>
      </c>
      <c r="J71" s="64"/>
      <c r="K71" s="66">
        <f>SUM(K67:K70)</f>
        <v>319731.69899999996</v>
      </c>
      <c r="L71" s="64"/>
      <c r="M71" s="66">
        <f>SUM(M67:M70)</f>
        <v>22902.130124999996</v>
      </c>
      <c r="N71" s="64"/>
      <c r="O71" s="66">
        <f>SUM(O67:O70)</f>
        <v>31973.169899999994</v>
      </c>
      <c r="P71" s="64"/>
      <c r="Q71" s="66">
        <f>SUM(Q67:Q70)</f>
        <v>0</v>
      </c>
      <c r="R71" s="64"/>
      <c r="S71" s="66">
        <f>SUM(S67:S70)</f>
        <v>0</v>
      </c>
      <c r="T71" s="64"/>
      <c r="U71" s="66">
        <f>SUM(U67:U70)</f>
        <v>0</v>
      </c>
      <c r="V71" s="64"/>
      <c r="W71" s="66">
        <f t="shared" ref="W71:Y71" si="29">SUM(W67:W70)</f>
        <v>6193.95</v>
      </c>
      <c r="X71" s="66">
        <f t="shared" si="29"/>
        <v>61069.250024999994</v>
      </c>
      <c r="Y71" s="66">
        <f t="shared" si="29"/>
        <v>380800.94902499998</v>
      </c>
      <c r="Z71" s="93">
        <f>SUM(Z67:Z70)</f>
        <v>4</v>
      </c>
      <c r="AA71" s="66">
        <f>SUM(AA67:AA70)</f>
        <v>319731.69899999996</v>
      </c>
    </row>
    <row r="72" spans="1:82" s="59" customFormat="1" ht="17.850000000000001" customHeight="1">
      <c r="A72" s="71"/>
      <c r="B72" s="131" t="s">
        <v>88</v>
      </c>
      <c r="C72" s="61"/>
      <c r="D72" s="61"/>
      <c r="E72" s="135"/>
      <c r="F72" s="136"/>
      <c r="G72" s="136"/>
      <c r="H72" s="93">
        <f>H44+H59+H65+H71</f>
        <v>17.5</v>
      </c>
      <c r="I72" s="66">
        <f>I44+I59+I65+I71</f>
        <v>1117477.0649999999</v>
      </c>
      <c r="J72" s="64"/>
      <c r="K72" s="66">
        <f>K44+K59+K65+K71</f>
        <v>2423589.1075499994</v>
      </c>
      <c r="L72" s="64"/>
      <c r="M72" s="66">
        <f>M44+M59+M65+M71</f>
        <v>442206.22083749983</v>
      </c>
      <c r="N72" s="64"/>
      <c r="O72" s="66">
        <f>O44+O59+O65+O71</f>
        <v>242358.91075500002</v>
      </c>
      <c r="P72" s="64"/>
      <c r="Q72" s="66">
        <f>Q44+Q59+Q65+Q71</f>
        <v>0</v>
      </c>
      <c r="R72" s="64"/>
      <c r="S72" s="66">
        <f>S44+S59+S65+S71</f>
        <v>7963.6500000000005</v>
      </c>
      <c r="T72" s="64"/>
      <c r="U72" s="66">
        <f>U44+U59+U65+U71</f>
        <v>181394.25</v>
      </c>
      <c r="V72" s="64"/>
      <c r="W72" s="66">
        <f t="shared" ref="W72:Y72" si="30">W44+W59+W65+W71</f>
        <v>6193.95</v>
      </c>
      <c r="X72" s="66">
        <f t="shared" si="30"/>
        <v>880116.98159249977</v>
      </c>
      <c r="Y72" s="66">
        <f t="shared" si="30"/>
        <v>3303706.0891425</v>
      </c>
      <c r="Z72" s="93">
        <f>Z44+Z59+Z65+Z71</f>
        <v>18.25</v>
      </c>
      <c r="AA72" s="66">
        <f>AA44+AA59+AA65+AA71</f>
        <v>2095892.8736999999</v>
      </c>
    </row>
    <row r="73" spans="1:82" s="165" customFormat="1" ht="17.850000000000001" customHeight="1" thickBot="1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1:82" s="59" customFormat="1" ht="17.850000000000001" customHeight="1">
      <c r="A74" s="272" t="s">
        <v>162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4"/>
    </row>
    <row r="75" spans="1:82" s="59" customFormat="1" ht="17.850000000000001" customHeight="1">
      <c r="A75" s="275" t="s">
        <v>14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276"/>
    </row>
    <row r="76" spans="1:82" s="59" customFormat="1" ht="17.850000000000001" customHeight="1">
      <c r="A76" s="71">
        <v>1</v>
      </c>
      <c r="B76" s="3" t="s">
        <v>176</v>
      </c>
      <c r="C76" s="4" t="s">
        <v>54</v>
      </c>
      <c r="D76" s="60" t="s">
        <v>20</v>
      </c>
      <c r="E76" s="5"/>
      <c r="F76" s="4">
        <v>17697</v>
      </c>
      <c r="G76" s="4">
        <v>5.77</v>
      </c>
      <c r="H76" s="74">
        <v>0.25</v>
      </c>
      <c r="I76" s="5">
        <f>F76*G76*H76</f>
        <v>25527.922499999997</v>
      </c>
      <c r="J76" s="7">
        <v>3.42</v>
      </c>
      <c r="K76" s="5">
        <f>I76*J76</f>
        <v>87305.494949999993</v>
      </c>
      <c r="L76" s="5">
        <v>25</v>
      </c>
      <c r="M76" s="5">
        <f>K76*L76/100</f>
        <v>21826.373737499998</v>
      </c>
      <c r="N76" s="5">
        <v>10</v>
      </c>
      <c r="O76" s="5">
        <f>K76*N76/100</f>
        <v>8730.5494949999993</v>
      </c>
      <c r="P76" s="5"/>
      <c r="Q76" s="5"/>
      <c r="R76" s="9"/>
      <c r="S76" s="5"/>
      <c r="T76" s="9"/>
      <c r="U76" s="5"/>
      <c r="V76" s="5"/>
      <c r="W76" s="5"/>
      <c r="X76" s="5">
        <f t="shared" ref="X76:X77" si="31">W76+U76+S76+Q76+O76+M76</f>
        <v>30556.923232499998</v>
      </c>
      <c r="Y76" s="5">
        <f>K76+X76</f>
        <v>117862.4181825</v>
      </c>
      <c r="Z76" s="133"/>
      <c r="AA76" s="277"/>
    </row>
    <row r="77" spans="1:82" s="59" customFormat="1" ht="17.850000000000001" customHeight="1">
      <c r="A77" s="71">
        <v>2</v>
      </c>
      <c r="B77" s="3" t="s">
        <v>163</v>
      </c>
      <c r="C77" s="4" t="s">
        <v>134</v>
      </c>
      <c r="D77" s="60" t="s">
        <v>20</v>
      </c>
      <c r="E77" s="5" t="s">
        <v>46</v>
      </c>
      <c r="F77" s="4">
        <v>17697</v>
      </c>
      <c r="G77" s="4">
        <v>5.54</v>
      </c>
      <c r="H77" s="6">
        <v>1</v>
      </c>
      <c r="I77" s="5">
        <f>F77*G77*H77</f>
        <v>98041.38</v>
      </c>
      <c r="J77" s="7">
        <v>3.42</v>
      </c>
      <c r="K77" s="5">
        <f>I77*J77</f>
        <v>335301.5196</v>
      </c>
      <c r="L77" s="5">
        <v>25</v>
      </c>
      <c r="M77" s="5">
        <f>K77*L77/100</f>
        <v>83825.3799</v>
      </c>
      <c r="N77" s="5">
        <v>10</v>
      </c>
      <c r="O77" s="5">
        <f>K77*N77/100</f>
        <v>33530.151960000003</v>
      </c>
      <c r="P77" s="5"/>
      <c r="Q77" s="5"/>
      <c r="R77" s="9"/>
      <c r="S77" s="5"/>
      <c r="T77" s="9">
        <v>200</v>
      </c>
      <c r="U77" s="5">
        <f>F77*H77*T77/100</f>
        <v>35394</v>
      </c>
      <c r="V77" s="5"/>
      <c r="W77" s="5"/>
      <c r="X77" s="5">
        <f t="shared" si="31"/>
        <v>152749.53185999999</v>
      </c>
      <c r="Y77" s="5">
        <f>K77+X77</f>
        <v>488051.05145999999</v>
      </c>
      <c r="Z77" s="133">
        <v>1</v>
      </c>
      <c r="AA77" s="11">
        <f>K77</f>
        <v>335301.5196</v>
      </c>
    </row>
    <row r="78" spans="1:82" s="59" customFormat="1" ht="17.850000000000001" customHeight="1">
      <c r="A78" s="71"/>
      <c r="B78" s="62" t="s">
        <v>22</v>
      </c>
      <c r="C78" s="61"/>
      <c r="D78" s="63"/>
      <c r="E78" s="5"/>
      <c r="F78" s="61"/>
      <c r="G78" s="61"/>
      <c r="H78" s="75">
        <f>SUM(H76:H77)</f>
        <v>1.25</v>
      </c>
      <c r="I78" s="66">
        <f>SUM(I76:I77)</f>
        <v>123569.30250000001</v>
      </c>
      <c r="J78" s="64"/>
      <c r="K78" s="66">
        <f>SUM(K76:K77)</f>
        <v>422607.01454999996</v>
      </c>
      <c r="L78" s="64"/>
      <c r="M78" s="66">
        <f>SUM(M76:M77)</f>
        <v>105651.75363749999</v>
      </c>
      <c r="N78" s="64"/>
      <c r="O78" s="66">
        <f>SUM(O76:O77)</f>
        <v>42260.701455000002</v>
      </c>
      <c r="P78" s="64"/>
      <c r="Q78" s="66">
        <f>SUM(Q76:Q77)</f>
        <v>0</v>
      </c>
      <c r="R78" s="64"/>
      <c r="S78" s="66">
        <f>SUM(S76:S77)</f>
        <v>0</v>
      </c>
      <c r="T78" s="64"/>
      <c r="U78" s="66">
        <f>SUM(U76:U77)</f>
        <v>35394</v>
      </c>
      <c r="V78" s="64"/>
      <c r="W78" s="66">
        <f t="shared" ref="W78:Y78" si="32">SUM(W76:W77)</f>
        <v>0</v>
      </c>
      <c r="X78" s="66">
        <f t="shared" si="32"/>
        <v>183306.45509249999</v>
      </c>
      <c r="Y78" s="66">
        <f t="shared" si="32"/>
        <v>605913.46964249993</v>
      </c>
      <c r="Z78" s="65">
        <f>SUM(Z76:Z77)</f>
        <v>1</v>
      </c>
      <c r="AA78" s="66">
        <f>SUM(AA76:AA77)</f>
        <v>335301.5196</v>
      </c>
    </row>
    <row r="79" spans="1:82" s="59" customFormat="1" ht="17.850000000000001" customHeight="1">
      <c r="A79" s="275" t="s">
        <v>23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276"/>
    </row>
    <row r="80" spans="1:82" s="59" customFormat="1" ht="17.850000000000001" customHeight="1">
      <c r="A80" s="71">
        <v>1</v>
      </c>
      <c r="B80" s="3" t="s">
        <v>152</v>
      </c>
      <c r="C80" s="4" t="s">
        <v>31</v>
      </c>
      <c r="D80" s="60">
        <v>7</v>
      </c>
      <c r="E80" s="5"/>
      <c r="F80" s="4">
        <v>17697</v>
      </c>
      <c r="G80" s="4">
        <v>3.53</v>
      </c>
      <c r="H80" s="6">
        <v>1</v>
      </c>
      <c r="I80" s="5">
        <f>F80*G80*H80</f>
        <v>62470.409999999996</v>
      </c>
      <c r="J80" s="7">
        <v>2.34</v>
      </c>
      <c r="K80" s="5">
        <f>I80*J80</f>
        <v>146180.75939999998</v>
      </c>
      <c r="L80" s="5">
        <v>25</v>
      </c>
      <c r="M80" s="5">
        <f>K80*L80/100</f>
        <v>36545.189849999995</v>
      </c>
      <c r="N80" s="5">
        <v>10</v>
      </c>
      <c r="O80" s="5">
        <f t="shared" ref="O80:O95" si="33">K80*N80/100</f>
        <v>14618.075939999999</v>
      </c>
      <c r="P80" s="5"/>
      <c r="Q80" s="5"/>
      <c r="R80" s="5"/>
      <c r="S80" s="5"/>
      <c r="T80" s="9">
        <v>150</v>
      </c>
      <c r="U80" s="5">
        <f>F80*H80*T80/100</f>
        <v>26545.5</v>
      </c>
      <c r="V80" s="5"/>
      <c r="W80" s="5"/>
      <c r="X80" s="5">
        <f t="shared" ref="X80:X95" si="34">W80+U80+S80+Q80+O80+M80</f>
        <v>77708.76578999999</v>
      </c>
      <c r="Y80" s="5">
        <f t="shared" ref="Y80:Y95" si="35">K80+X80</f>
        <v>223889.52518999996</v>
      </c>
      <c r="Z80" s="10"/>
      <c r="AA80" s="277"/>
    </row>
    <row r="81" spans="1:27" s="59" customFormat="1" ht="17.850000000000001" customHeight="1">
      <c r="A81" s="71">
        <v>2</v>
      </c>
      <c r="B81" s="3" t="s">
        <v>320</v>
      </c>
      <c r="C81" s="4" t="s">
        <v>31</v>
      </c>
      <c r="D81" s="60">
        <v>7</v>
      </c>
      <c r="E81" s="5"/>
      <c r="F81" s="4">
        <v>17697</v>
      </c>
      <c r="G81" s="4">
        <v>3.53</v>
      </c>
      <c r="H81" s="74">
        <v>0.75</v>
      </c>
      <c r="I81" s="5">
        <f>F81*G81*H81</f>
        <v>46852.807499999995</v>
      </c>
      <c r="J81" s="7">
        <v>2.34</v>
      </c>
      <c r="K81" s="5">
        <f>I81*J81</f>
        <v>109635.56954999999</v>
      </c>
      <c r="L81" s="5">
        <v>25</v>
      </c>
      <c r="M81" s="5">
        <f t="shared" ref="M81:M95" si="36">K81*L81/100</f>
        <v>27408.892387499996</v>
      </c>
      <c r="N81" s="5">
        <v>10</v>
      </c>
      <c r="O81" s="5">
        <f t="shared" si="33"/>
        <v>10963.556955</v>
      </c>
      <c r="P81" s="5"/>
      <c r="Q81" s="5"/>
      <c r="R81" s="5"/>
      <c r="S81" s="5"/>
      <c r="T81" s="9">
        <v>150</v>
      </c>
      <c r="U81" s="5">
        <f>F81*H81*T81/100</f>
        <v>19909.125</v>
      </c>
      <c r="V81" s="5"/>
      <c r="W81" s="5"/>
      <c r="X81" s="5">
        <f t="shared" si="34"/>
        <v>58281.574342499996</v>
      </c>
      <c r="Y81" s="5">
        <f t="shared" si="35"/>
        <v>167917.14389249997</v>
      </c>
      <c r="Z81" s="10"/>
      <c r="AA81" s="277"/>
    </row>
    <row r="82" spans="1:27" s="59" customFormat="1" ht="17.850000000000001" customHeight="1">
      <c r="A82" s="71">
        <v>3</v>
      </c>
      <c r="B82" s="3" t="s">
        <v>320</v>
      </c>
      <c r="C82" s="4" t="s">
        <v>31</v>
      </c>
      <c r="D82" s="60" t="s">
        <v>20</v>
      </c>
      <c r="E82" s="5"/>
      <c r="F82" s="4">
        <v>17697</v>
      </c>
      <c r="G82" s="4">
        <v>3.73</v>
      </c>
      <c r="H82" s="6">
        <v>1</v>
      </c>
      <c r="I82" s="5">
        <f>F82*G82*H82</f>
        <v>66009.81</v>
      </c>
      <c r="J82" s="7">
        <v>2.34</v>
      </c>
      <c r="K82" s="5">
        <f>I82*J82</f>
        <v>154462.95539999998</v>
      </c>
      <c r="L82" s="5">
        <v>25</v>
      </c>
      <c r="M82" s="5">
        <f t="shared" si="36"/>
        <v>38615.738849999994</v>
      </c>
      <c r="N82" s="5">
        <v>10</v>
      </c>
      <c r="O82" s="5">
        <f t="shared" si="33"/>
        <v>15446.295539999997</v>
      </c>
      <c r="P82" s="5"/>
      <c r="Q82" s="5"/>
      <c r="R82" s="5"/>
      <c r="S82" s="5"/>
      <c r="T82" s="9">
        <v>150</v>
      </c>
      <c r="U82" s="5">
        <f>F82*H82*T82/100</f>
        <v>26545.5</v>
      </c>
      <c r="V82" s="5"/>
      <c r="W82" s="5"/>
      <c r="X82" s="5">
        <f t="shared" si="34"/>
        <v>80607.534389999986</v>
      </c>
      <c r="Y82" s="5">
        <f t="shared" si="35"/>
        <v>235070.48978999996</v>
      </c>
      <c r="Z82" s="10">
        <v>1</v>
      </c>
      <c r="AA82" s="11">
        <f>K82</f>
        <v>154462.95539999998</v>
      </c>
    </row>
    <row r="83" spans="1:27" s="59" customFormat="1" ht="17.850000000000001" customHeight="1">
      <c r="A83" s="71">
        <v>4</v>
      </c>
      <c r="B83" s="3" t="s">
        <v>234</v>
      </c>
      <c r="C83" s="4" t="s">
        <v>31</v>
      </c>
      <c r="D83" s="60" t="s">
        <v>20</v>
      </c>
      <c r="E83" s="5"/>
      <c r="F83" s="4">
        <v>17697</v>
      </c>
      <c r="G83" s="4">
        <v>3.73</v>
      </c>
      <c r="H83" s="6">
        <v>0.5</v>
      </c>
      <c r="I83" s="5">
        <f t="shared" ref="I83:I95" si="37">F83*G83*H83</f>
        <v>33004.904999999999</v>
      </c>
      <c r="J83" s="7">
        <v>2.34</v>
      </c>
      <c r="K83" s="5">
        <f t="shared" ref="K83:K95" si="38">I83*J83</f>
        <v>77231.477699999989</v>
      </c>
      <c r="L83" s="5">
        <v>25</v>
      </c>
      <c r="M83" s="5">
        <f t="shared" si="36"/>
        <v>19307.869424999997</v>
      </c>
      <c r="N83" s="5">
        <v>10</v>
      </c>
      <c r="O83" s="5">
        <f t="shared" si="33"/>
        <v>7723.1477699999987</v>
      </c>
      <c r="P83" s="5"/>
      <c r="Q83" s="5"/>
      <c r="R83" s="9"/>
      <c r="S83" s="5"/>
      <c r="T83" s="9"/>
      <c r="U83" s="5"/>
      <c r="V83" s="5"/>
      <c r="W83" s="5"/>
      <c r="X83" s="5">
        <f t="shared" si="34"/>
        <v>27031.017194999997</v>
      </c>
      <c r="Y83" s="5">
        <f t="shared" si="35"/>
        <v>104262.49489499998</v>
      </c>
      <c r="Z83" s="10"/>
      <c r="AA83" s="277"/>
    </row>
    <row r="84" spans="1:27" s="59" customFormat="1" ht="17.850000000000001" customHeight="1">
      <c r="A84" s="71">
        <v>5</v>
      </c>
      <c r="B84" s="3" t="s">
        <v>164</v>
      </c>
      <c r="C84" s="4" t="s">
        <v>31</v>
      </c>
      <c r="D84" s="60">
        <v>23.4</v>
      </c>
      <c r="E84" s="5"/>
      <c r="F84" s="4">
        <v>17697</v>
      </c>
      <c r="G84" s="4">
        <v>3.69</v>
      </c>
      <c r="H84" s="6">
        <v>1</v>
      </c>
      <c r="I84" s="5">
        <f t="shared" si="37"/>
        <v>65301.93</v>
      </c>
      <c r="J84" s="7">
        <v>2.34</v>
      </c>
      <c r="K84" s="5">
        <f t="shared" si="38"/>
        <v>152806.51619999998</v>
      </c>
      <c r="L84" s="5">
        <v>25</v>
      </c>
      <c r="M84" s="5">
        <f t="shared" si="36"/>
        <v>38201.629049999996</v>
      </c>
      <c r="N84" s="5">
        <v>10</v>
      </c>
      <c r="O84" s="5">
        <f t="shared" si="33"/>
        <v>15280.651619999997</v>
      </c>
      <c r="P84" s="5"/>
      <c r="Q84" s="5"/>
      <c r="R84" s="5"/>
      <c r="S84" s="5"/>
      <c r="T84" s="9">
        <v>150</v>
      </c>
      <c r="U84" s="5">
        <f>F84*H84*T84/100</f>
        <v>26545.5</v>
      </c>
      <c r="V84" s="5"/>
      <c r="W84" s="5"/>
      <c r="X84" s="5">
        <f t="shared" si="34"/>
        <v>80027.780669999993</v>
      </c>
      <c r="Y84" s="5">
        <f t="shared" si="35"/>
        <v>232834.29686999996</v>
      </c>
      <c r="Z84" s="10">
        <v>1</v>
      </c>
      <c r="AA84" s="11">
        <f>K84</f>
        <v>152806.51619999998</v>
      </c>
    </row>
    <row r="85" spans="1:27" s="59" customFormat="1" ht="17.850000000000001" customHeight="1">
      <c r="A85" s="71">
        <v>6</v>
      </c>
      <c r="B85" s="3" t="s">
        <v>166</v>
      </c>
      <c r="C85" s="4" t="s">
        <v>31</v>
      </c>
      <c r="D85" s="60">
        <v>21.7</v>
      </c>
      <c r="E85" s="5"/>
      <c r="F85" s="4">
        <v>17697</v>
      </c>
      <c r="G85" s="4">
        <v>3.69</v>
      </c>
      <c r="H85" s="74">
        <v>0.25</v>
      </c>
      <c r="I85" s="5">
        <f>F85*G85*H85</f>
        <v>16325.4825</v>
      </c>
      <c r="J85" s="7">
        <v>2.34</v>
      </c>
      <c r="K85" s="5">
        <f>I85*J85</f>
        <v>38201.629049999996</v>
      </c>
      <c r="L85" s="5">
        <v>25</v>
      </c>
      <c r="M85" s="5">
        <f>K85*L85/100</f>
        <v>9550.407262499999</v>
      </c>
      <c r="N85" s="5">
        <v>10</v>
      </c>
      <c r="O85" s="5">
        <f>K85*N85/100</f>
        <v>3820.1629049999992</v>
      </c>
      <c r="P85" s="5"/>
      <c r="Q85" s="5"/>
      <c r="R85" s="5"/>
      <c r="S85" s="5"/>
      <c r="T85" s="9">
        <v>150</v>
      </c>
      <c r="U85" s="5">
        <f>F85*H85*T85/100</f>
        <v>6636.375</v>
      </c>
      <c r="V85" s="5"/>
      <c r="W85" s="5"/>
      <c r="X85" s="5">
        <f>W85+U85+S85+Q85+O85+M85</f>
        <v>20006.945167499998</v>
      </c>
      <c r="Y85" s="5">
        <f>K85+X85</f>
        <v>58208.57421749999</v>
      </c>
      <c r="Z85" s="10"/>
      <c r="AA85" s="277"/>
    </row>
    <row r="86" spans="1:27" s="59" customFormat="1" ht="17.850000000000001" customHeight="1">
      <c r="A86" s="71">
        <v>7</v>
      </c>
      <c r="B86" s="3" t="s">
        <v>165</v>
      </c>
      <c r="C86" s="4" t="s">
        <v>31</v>
      </c>
      <c r="D86" s="60" t="s">
        <v>20</v>
      </c>
      <c r="E86" s="5"/>
      <c r="F86" s="4">
        <v>17697</v>
      </c>
      <c r="G86" s="4">
        <v>3.73</v>
      </c>
      <c r="H86" s="6">
        <v>1</v>
      </c>
      <c r="I86" s="5">
        <f>F86*G86*H86</f>
        <v>66009.81</v>
      </c>
      <c r="J86" s="7">
        <v>2.34</v>
      </c>
      <c r="K86" s="5">
        <f>I86*J86</f>
        <v>154462.95539999998</v>
      </c>
      <c r="L86" s="5">
        <v>25</v>
      </c>
      <c r="M86" s="5">
        <f>K86*L86/100</f>
        <v>38615.738849999994</v>
      </c>
      <c r="N86" s="5">
        <v>10</v>
      </c>
      <c r="O86" s="5">
        <f>K86*N86/100</f>
        <v>15446.295539999997</v>
      </c>
      <c r="P86" s="5"/>
      <c r="Q86" s="5"/>
      <c r="R86" s="5"/>
      <c r="S86" s="5"/>
      <c r="T86" s="9">
        <v>150</v>
      </c>
      <c r="U86" s="5">
        <f>F86*H86*T86/100</f>
        <v>26545.5</v>
      </c>
      <c r="V86" s="5"/>
      <c r="W86" s="5"/>
      <c r="X86" s="5">
        <f>W86+U86+S86+Q86+O86+M86</f>
        <v>80607.534389999986</v>
      </c>
      <c r="Y86" s="5">
        <f>K86+X86</f>
        <v>235070.48978999996</v>
      </c>
      <c r="Z86" s="10">
        <v>1</v>
      </c>
      <c r="AA86" s="11">
        <f>K86</f>
        <v>154462.95539999998</v>
      </c>
    </row>
    <row r="87" spans="1:27" s="59" customFormat="1" ht="17.850000000000001" customHeight="1">
      <c r="A87" s="71">
        <v>8</v>
      </c>
      <c r="B87" s="3" t="s">
        <v>326</v>
      </c>
      <c r="C87" s="4" t="s">
        <v>31</v>
      </c>
      <c r="D87" s="60">
        <v>21.7</v>
      </c>
      <c r="E87" s="5"/>
      <c r="F87" s="4">
        <v>17697</v>
      </c>
      <c r="G87" s="4">
        <v>3.69</v>
      </c>
      <c r="H87" s="6">
        <v>1</v>
      </c>
      <c r="I87" s="5">
        <f t="shared" si="37"/>
        <v>65301.93</v>
      </c>
      <c r="J87" s="7">
        <v>2.34</v>
      </c>
      <c r="K87" s="5">
        <f t="shared" si="38"/>
        <v>152806.51619999998</v>
      </c>
      <c r="L87" s="5">
        <v>25</v>
      </c>
      <c r="M87" s="5">
        <f t="shared" si="36"/>
        <v>38201.629049999996</v>
      </c>
      <c r="N87" s="5">
        <v>10</v>
      </c>
      <c r="O87" s="5">
        <f t="shared" si="33"/>
        <v>15280.651619999997</v>
      </c>
      <c r="P87" s="5"/>
      <c r="Q87" s="5"/>
      <c r="R87" s="5"/>
      <c r="S87" s="5"/>
      <c r="T87" s="9">
        <v>150</v>
      </c>
      <c r="U87" s="5">
        <f>F87*H87*T87/100</f>
        <v>26545.5</v>
      </c>
      <c r="V87" s="5"/>
      <c r="W87" s="5"/>
      <c r="X87" s="5">
        <f t="shared" si="34"/>
        <v>80027.780669999993</v>
      </c>
      <c r="Y87" s="5">
        <f t="shared" si="35"/>
        <v>232834.29686999996</v>
      </c>
      <c r="Z87" s="10">
        <v>1</v>
      </c>
      <c r="AA87" s="11">
        <f>K87</f>
        <v>152806.51619999998</v>
      </c>
    </row>
    <row r="88" spans="1:27" s="59" customFormat="1" ht="17.850000000000001" customHeight="1">
      <c r="A88" s="71">
        <v>9</v>
      </c>
      <c r="B88" s="3" t="s">
        <v>327</v>
      </c>
      <c r="C88" s="4" t="s">
        <v>31</v>
      </c>
      <c r="D88" s="60">
        <v>21.7</v>
      </c>
      <c r="E88" s="5"/>
      <c r="F88" s="4">
        <v>17697</v>
      </c>
      <c r="G88" s="4">
        <v>3.69</v>
      </c>
      <c r="H88" s="74">
        <v>0.25</v>
      </c>
      <c r="I88" s="5">
        <f t="shared" si="37"/>
        <v>16325.4825</v>
      </c>
      <c r="J88" s="7">
        <v>2.34</v>
      </c>
      <c r="K88" s="5">
        <f t="shared" si="38"/>
        <v>38201.629049999996</v>
      </c>
      <c r="L88" s="5">
        <v>25</v>
      </c>
      <c r="M88" s="5">
        <f t="shared" si="36"/>
        <v>9550.407262499999</v>
      </c>
      <c r="N88" s="5">
        <v>10</v>
      </c>
      <c r="O88" s="5">
        <f t="shared" si="33"/>
        <v>3820.1629049999992</v>
      </c>
      <c r="P88" s="5"/>
      <c r="Q88" s="5"/>
      <c r="R88" s="5"/>
      <c r="S88" s="5"/>
      <c r="T88" s="9"/>
      <c r="U88" s="5"/>
      <c r="V88" s="5"/>
      <c r="W88" s="5"/>
      <c r="X88" s="5">
        <f t="shared" si="34"/>
        <v>13370.570167499998</v>
      </c>
      <c r="Y88" s="5">
        <f t="shared" si="35"/>
        <v>51572.19921749999</v>
      </c>
      <c r="Z88" s="10"/>
      <c r="AA88" s="277"/>
    </row>
    <row r="89" spans="1:27" s="59" customFormat="1" ht="17.850000000000001" customHeight="1">
      <c r="A89" s="71">
        <v>10</v>
      </c>
      <c r="B89" s="3" t="s">
        <v>327</v>
      </c>
      <c r="C89" s="4" t="s">
        <v>31</v>
      </c>
      <c r="D89" s="60">
        <v>7</v>
      </c>
      <c r="E89" s="5"/>
      <c r="F89" s="4">
        <v>17697</v>
      </c>
      <c r="G89" s="4">
        <v>3.53</v>
      </c>
      <c r="H89" s="74">
        <v>0.25</v>
      </c>
      <c r="I89" s="5">
        <f t="shared" si="37"/>
        <v>15617.602499999999</v>
      </c>
      <c r="J89" s="7">
        <v>2.34</v>
      </c>
      <c r="K89" s="5">
        <f t="shared" si="38"/>
        <v>36545.189849999995</v>
      </c>
      <c r="L89" s="5">
        <v>25</v>
      </c>
      <c r="M89" s="5">
        <f t="shared" si="36"/>
        <v>9136.2974624999988</v>
      </c>
      <c r="N89" s="5">
        <v>10</v>
      </c>
      <c r="O89" s="5">
        <f t="shared" si="33"/>
        <v>3654.5189849999997</v>
      </c>
      <c r="P89" s="5"/>
      <c r="Q89" s="5"/>
      <c r="R89" s="5"/>
      <c r="S89" s="5"/>
      <c r="T89" s="9"/>
      <c r="U89" s="5"/>
      <c r="V89" s="5"/>
      <c r="W89" s="5"/>
      <c r="X89" s="5">
        <f t="shared" si="34"/>
        <v>12790.816447499998</v>
      </c>
      <c r="Y89" s="5">
        <f t="shared" si="35"/>
        <v>49336.006297499989</v>
      </c>
      <c r="Z89" s="10"/>
      <c r="AA89" s="277"/>
    </row>
    <row r="90" spans="1:27" s="59" customFormat="1" ht="17.850000000000001" customHeight="1">
      <c r="A90" s="71">
        <v>11</v>
      </c>
      <c r="B90" s="3" t="s">
        <v>210</v>
      </c>
      <c r="C90" s="4" t="s">
        <v>31</v>
      </c>
      <c r="D90" s="60">
        <v>0.4</v>
      </c>
      <c r="E90" s="5"/>
      <c r="F90" s="4">
        <v>17697</v>
      </c>
      <c r="G90" s="4">
        <v>3.32</v>
      </c>
      <c r="H90" s="6">
        <v>1</v>
      </c>
      <c r="I90" s="5">
        <f t="shared" si="37"/>
        <v>58754.039999999994</v>
      </c>
      <c r="J90" s="7">
        <v>2.34</v>
      </c>
      <c r="K90" s="5">
        <f t="shared" si="38"/>
        <v>137484.45359999998</v>
      </c>
      <c r="L90" s="5">
        <v>25</v>
      </c>
      <c r="M90" s="5">
        <f t="shared" si="36"/>
        <v>34371.113399999995</v>
      </c>
      <c r="N90" s="5">
        <v>10</v>
      </c>
      <c r="O90" s="5">
        <f t="shared" si="33"/>
        <v>13748.445359999998</v>
      </c>
      <c r="P90" s="5"/>
      <c r="Q90" s="5"/>
      <c r="R90" s="9"/>
      <c r="S90" s="5"/>
      <c r="T90" s="9">
        <v>150</v>
      </c>
      <c r="U90" s="5">
        <f>F90*H90*T90/100</f>
        <v>26545.5</v>
      </c>
      <c r="V90" s="5"/>
      <c r="W90" s="5"/>
      <c r="X90" s="5">
        <f t="shared" si="34"/>
        <v>74665.058759999985</v>
      </c>
      <c r="Y90" s="5">
        <f t="shared" si="35"/>
        <v>212149.51235999996</v>
      </c>
      <c r="Z90" s="10">
        <v>1</v>
      </c>
      <c r="AA90" s="11">
        <f>K90*2</f>
        <v>274968.90719999996</v>
      </c>
    </row>
    <row r="91" spans="1:27" s="59" customFormat="1" ht="17.850000000000001" customHeight="1">
      <c r="A91" s="71">
        <v>12</v>
      </c>
      <c r="B91" s="3" t="s">
        <v>211</v>
      </c>
      <c r="C91" s="4" t="s">
        <v>31</v>
      </c>
      <c r="D91" s="60">
        <v>0.4</v>
      </c>
      <c r="E91" s="5"/>
      <c r="F91" s="4">
        <v>17697</v>
      </c>
      <c r="G91" s="4">
        <v>3.32</v>
      </c>
      <c r="H91" s="6">
        <v>0.5</v>
      </c>
      <c r="I91" s="5">
        <f t="shared" si="37"/>
        <v>29377.019999999997</v>
      </c>
      <c r="J91" s="7">
        <v>2.34</v>
      </c>
      <c r="K91" s="5">
        <f t="shared" si="38"/>
        <v>68742.226799999989</v>
      </c>
      <c r="L91" s="5">
        <v>25</v>
      </c>
      <c r="M91" s="5">
        <f t="shared" si="36"/>
        <v>17185.556699999997</v>
      </c>
      <c r="N91" s="5">
        <v>10</v>
      </c>
      <c r="O91" s="5">
        <f t="shared" si="33"/>
        <v>6874.2226799999989</v>
      </c>
      <c r="P91" s="5"/>
      <c r="Q91" s="5"/>
      <c r="R91" s="9"/>
      <c r="S91" s="5"/>
      <c r="T91" s="9"/>
      <c r="U91" s="5"/>
      <c r="V91" s="5"/>
      <c r="W91" s="5"/>
      <c r="X91" s="5">
        <f t="shared" si="34"/>
        <v>24059.779379999996</v>
      </c>
      <c r="Y91" s="5">
        <f t="shared" si="35"/>
        <v>92802.006179999982</v>
      </c>
      <c r="Z91" s="4"/>
      <c r="AA91" s="277"/>
    </row>
    <row r="92" spans="1:27" s="59" customFormat="1" ht="17.850000000000001" customHeight="1">
      <c r="A92" s="71">
        <v>13</v>
      </c>
      <c r="B92" s="3" t="s">
        <v>211</v>
      </c>
      <c r="C92" s="4" t="s">
        <v>31</v>
      </c>
      <c r="D92" s="60">
        <v>7</v>
      </c>
      <c r="E92" s="5"/>
      <c r="F92" s="4">
        <v>17697</v>
      </c>
      <c r="G92" s="4">
        <v>3.53</v>
      </c>
      <c r="H92" s="6">
        <v>0.5</v>
      </c>
      <c r="I92" s="5">
        <f t="shared" ref="I92" si="39">F92*G92*H92</f>
        <v>31235.204999999998</v>
      </c>
      <c r="J92" s="7">
        <v>2.34</v>
      </c>
      <c r="K92" s="5">
        <f t="shared" ref="K92" si="40">I92*J92</f>
        <v>73090.37969999999</v>
      </c>
      <c r="L92" s="5">
        <v>25</v>
      </c>
      <c r="M92" s="5">
        <f t="shared" ref="M92" si="41">K92*L92/100</f>
        <v>18272.594924999998</v>
      </c>
      <c r="N92" s="5">
        <v>10</v>
      </c>
      <c r="O92" s="5">
        <f t="shared" ref="O92" si="42">K92*N92/100</f>
        <v>7309.0379699999994</v>
      </c>
      <c r="P92" s="5"/>
      <c r="Q92" s="5"/>
      <c r="R92" s="9"/>
      <c r="S92" s="5"/>
      <c r="T92" s="9"/>
      <c r="U92" s="5"/>
      <c r="V92" s="5"/>
      <c r="W92" s="5"/>
      <c r="X92" s="5">
        <f t="shared" ref="X92" si="43">W92+U92+S92+Q92+O92+M92</f>
        <v>25581.632894999995</v>
      </c>
      <c r="Y92" s="5">
        <f t="shared" ref="Y92" si="44">K92+X92</f>
        <v>98672.012594999978</v>
      </c>
      <c r="Z92" s="4"/>
      <c r="AA92" s="277"/>
    </row>
    <row r="93" spans="1:27" s="59" customFormat="1" ht="17.850000000000001" customHeight="1">
      <c r="A93" s="71">
        <v>14</v>
      </c>
      <c r="B93" s="3" t="s">
        <v>212</v>
      </c>
      <c r="C93" s="4" t="s">
        <v>31</v>
      </c>
      <c r="D93" s="60">
        <v>7</v>
      </c>
      <c r="E93" s="5"/>
      <c r="F93" s="4">
        <v>17697</v>
      </c>
      <c r="G93" s="4">
        <v>3.53</v>
      </c>
      <c r="H93" s="74">
        <v>0.75</v>
      </c>
      <c r="I93" s="5">
        <f t="shared" si="37"/>
        <v>46852.807499999995</v>
      </c>
      <c r="J93" s="7">
        <v>2.34</v>
      </c>
      <c r="K93" s="5">
        <f t="shared" si="38"/>
        <v>109635.56954999999</v>
      </c>
      <c r="L93" s="5">
        <v>25</v>
      </c>
      <c r="M93" s="5">
        <f t="shared" si="36"/>
        <v>27408.892387499996</v>
      </c>
      <c r="N93" s="5">
        <v>10</v>
      </c>
      <c r="O93" s="5">
        <f t="shared" si="33"/>
        <v>10963.556955</v>
      </c>
      <c r="P93" s="5"/>
      <c r="Q93" s="5"/>
      <c r="R93" s="5"/>
      <c r="S93" s="5"/>
      <c r="T93" s="9">
        <v>150</v>
      </c>
      <c r="U93" s="5">
        <f>F93*H93*T93/100</f>
        <v>19909.125</v>
      </c>
      <c r="V93" s="5"/>
      <c r="W93" s="5"/>
      <c r="X93" s="5">
        <f t="shared" si="34"/>
        <v>58281.574342499996</v>
      </c>
      <c r="Y93" s="5">
        <f t="shared" si="35"/>
        <v>167917.14389249997</v>
      </c>
      <c r="Z93" s="133">
        <f>H93</f>
        <v>0.75</v>
      </c>
      <c r="AA93" s="11">
        <f>K93</f>
        <v>109635.56954999999</v>
      </c>
    </row>
    <row r="94" spans="1:27" s="59" customFormat="1" ht="17.850000000000001" customHeight="1">
      <c r="A94" s="71">
        <v>15</v>
      </c>
      <c r="B94" s="3" t="s">
        <v>214</v>
      </c>
      <c r="C94" s="4" t="s">
        <v>31</v>
      </c>
      <c r="D94" s="60">
        <v>7</v>
      </c>
      <c r="E94" s="5"/>
      <c r="F94" s="4">
        <v>17697</v>
      </c>
      <c r="G94" s="4">
        <v>3.53</v>
      </c>
      <c r="H94" s="6">
        <v>0.5</v>
      </c>
      <c r="I94" s="5">
        <f>F94*G94*H94</f>
        <v>31235.204999999998</v>
      </c>
      <c r="J94" s="7">
        <v>2.34</v>
      </c>
      <c r="K94" s="5">
        <f>I94*J94</f>
        <v>73090.37969999999</v>
      </c>
      <c r="L94" s="5">
        <v>25</v>
      </c>
      <c r="M94" s="5">
        <f t="shared" si="36"/>
        <v>18272.594924999998</v>
      </c>
      <c r="N94" s="5">
        <v>10</v>
      </c>
      <c r="O94" s="5">
        <f t="shared" si="33"/>
        <v>7309.0379699999994</v>
      </c>
      <c r="P94" s="5"/>
      <c r="Q94" s="5"/>
      <c r="R94" s="5"/>
      <c r="S94" s="5"/>
      <c r="T94" s="9">
        <v>150</v>
      </c>
      <c r="U94" s="5">
        <f>F94*H94*T94/100</f>
        <v>13272.75</v>
      </c>
      <c r="V94" s="5"/>
      <c r="W94" s="5"/>
      <c r="X94" s="5">
        <f t="shared" si="34"/>
        <v>38854.382894999995</v>
      </c>
      <c r="Y94" s="5">
        <f t="shared" si="35"/>
        <v>111944.76259499998</v>
      </c>
      <c r="Z94" s="4"/>
      <c r="AA94" s="277"/>
    </row>
    <row r="95" spans="1:27" s="59" customFormat="1" ht="17.850000000000001" customHeight="1">
      <c r="A95" s="71">
        <v>16</v>
      </c>
      <c r="B95" s="3" t="s">
        <v>213</v>
      </c>
      <c r="C95" s="4" t="s">
        <v>31</v>
      </c>
      <c r="D95" s="7" t="s">
        <v>20</v>
      </c>
      <c r="E95" s="5"/>
      <c r="F95" s="4">
        <v>17697</v>
      </c>
      <c r="G95" s="4">
        <v>3.73</v>
      </c>
      <c r="H95" s="6">
        <v>0.5</v>
      </c>
      <c r="I95" s="5">
        <f t="shared" si="37"/>
        <v>33004.904999999999</v>
      </c>
      <c r="J95" s="7">
        <v>2.34</v>
      </c>
      <c r="K95" s="5">
        <f t="shared" si="38"/>
        <v>77231.477699999989</v>
      </c>
      <c r="L95" s="5">
        <v>25</v>
      </c>
      <c r="M95" s="5">
        <f t="shared" si="36"/>
        <v>19307.869424999997</v>
      </c>
      <c r="N95" s="5">
        <v>10</v>
      </c>
      <c r="O95" s="5">
        <f t="shared" si="33"/>
        <v>7723.1477699999987</v>
      </c>
      <c r="P95" s="5"/>
      <c r="Q95" s="5"/>
      <c r="R95" s="5"/>
      <c r="S95" s="5"/>
      <c r="T95" s="9">
        <v>150</v>
      </c>
      <c r="U95" s="5">
        <f>F95*H95*T95/100</f>
        <v>13272.75</v>
      </c>
      <c r="V95" s="5"/>
      <c r="W95" s="5"/>
      <c r="X95" s="5">
        <f t="shared" si="34"/>
        <v>40303.767194999993</v>
      </c>
      <c r="Y95" s="5">
        <f t="shared" si="35"/>
        <v>117535.24489499998</v>
      </c>
      <c r="Z95" s="4"/>
      <c r="AA95" s="277"/>
    </row>
    <row r="96" spans="1:27" s="59" customFormat="1" ht="17.850000000000001" customHeight="1">
      <c r="A96" s="71"/>
      <c r="B96" s="62" t="s">
        <v>22</v>
      </c>
      <c r="C96" s="61"/>
      <c r="D96" s="63"/>
      <c r="E96" s="5"/>
      <c r="F96" s="61"/>
      <c r="G96" s="61"/>
      <c r="H96" s="75">
        <f>SUM(H80:H95)</f>
        <v>10.75</v>
      </c>
      <c r="I96" s="66">
        <f>SUM(I80:I95)</f>
        <v>683679.3524999998</v>
      </c>
      <c r="J96" s="64"/>
      <c r="K96" s="66">
        <f>SUM(K80:K95)</f>
        <v>1599809.6848499996</v>
      </c>
      <c r="L96" s="64"/>
      <c r="M96" s="66">
        <f>SUM(M80:M95)</f>
        <v>399952.4212124999</v>
      </c>
      <c r="N96" s="64"/>
      <c r="O96" s="66">
        <f>SUM(O80:O95)</f>
        <v>159980.96848499999</v>
      </c>
      <c r="P96" s="64"/>
      <c r="Q96" s="66">
        <f>SUM(Q80:Q95)</f>
        <v>0</v>
      </c>
      <c r="R96" s="64"/>
      <c r="S96" s="66">
        <f>SUM(S80:S95)</f>
        <v>0</v>
      </c>
      <c r="T96" s="64"/>
      <c r="U96" s="66">
        <f>SUM(U80:U95)</f>
        <v>232273.125</v>
      </c>
      <c r="V96" s="64"/>
      <c r="W96" s="66">
        <f>SUM(W80:W95)</f>
        <v>0</v>
      </c>
      <c r="X96" s="66">
        <f t="shared" ref="X96:Y96" si="45">SUM(X80:X95)</f>
        <v>792206.51469749992</v>
      </c>
      <c r="Y96" s="66">
        <f t="shared" si="45"/>
        <v>2392016.1995474994</v>
      </c>
      <c r="Z96" s="75">
        <f>SUM(Z80:Z95)</f>
        <v>5.75</v>
      </c>
      <c r="AA96" s="66">
        <f>SUM(AA80:AA95)</f>
        <v>999143.41994999989</v>
      </c>
    </row>
    <row r="97" spans="1:27" s="59" customFormat="1" ht="17.850000000000001" customHeight="1">
      <c r="A97" s="275" t="s">
        <v>32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276"/>
    </row>
    <row r="98" spans="1:27" s="59" customFormat="1" ht="17.850000000000001" customHeight="1">
      <c r="A98" s="71">
        <v>1</v>
      </c>
      <c r="B98" s="3" t="s">
        <v>167</v>
      </c>
      <c r="C98" s="4">
        <v>4</v>
      </c>
      <c r="D98" s="4"/>
      <c r="E98" s="5"/>
      <c r="F98" s="4">
        <v>17697</v>
      </c>
      <c r="G98" s="4">
        <v>2.89</v>
      </c>
      <c r="H98" s="6">
        <v>1</v>
      </c>
      <c r="I98" s="5">
        <f t="shared" ref="I98:I106" si="46">F98*G98*H98</f>
        <v>51144.33</v>
      </c>
      <c r="J98" s="7">
        <v>1.45</v>
      </c>
      <c r="K98" s="8">
        <f t="shared" ref="K98:K106" si="47">I98*J98</f>
        <v>74159.2785</v>
      </c>
      <c r="L98" s="5"/>
      <c r="M98" s="5"/>
      <c r="N98" s="5">
        <v>10</v>
      </c>
      <c r="O98" s="5">
        <f t="shared" ref="O98:O106" si="48">K98*N98/100</f>
        <v>7415.92785</v>
      </c>
      <c r="P98" s="5"/>
      <c r="Q98" s="9"/>
      <c r="R98" s="5">
        <v>30</v>
      </c>
      <c r="S98" s="5">
        <f t="shared" ref="S98:S106" si="49">(F98*H98)*R98/100</f>
        <v>5309.1</v>
      </c>
      <c r="T98" s="5"/>
      <c r="U98" s="5"/>
      <c r="V98" s="5"/>
      <c r="W98" s="5"/>
      <c r="X98" s="5">
        <f t="shared" ref="X98:X106" si="50">W98+U98+S98+Q98+O98+M98</f>
        <v>12725.02785</v>
      </c>
      <c r="Y98" s="5">
        <f t="shared" ref="Y98:Y106" si="51">K98+X98</f>
        <v>86884.306349999999</v>
      </c>
      <c r="Z98" s="10">
        <v>1</v>
      </c>
      <c r="AA98" s="11">
        <f>K98</f>
        <v>74159.2785</v>
      </c>
    </row>
    <row r="99" spans="1:27" s="59" customFormat="1" ht="17.850000000000001" customHeight="1">
      <c r="A99" s="71">
        <v>2</v>
      </c>
      <c r="B99" s="3" t="s">
        <v>168</v>
      </c>
      <c r="C99" s="4">
        <v>4</v>
      </c>
      <c r="D99" s="7"/>
      <c r="E99" s="5"/>
      <c r="F99" s="4">
        <v>17697</v>
      </c>
      <c r="G99" s="4">
        <v>2.89</v>
      </c>
      <c r="H99" s="6">
        <v>0.5</v>
      </c>
      <c r="I99" s="5">
        <f t="shared" si="46"/>
        <v>25572.165000000001</v>
      </c>
      <c r="J99" s="7">
        <v>1.45</v>
      </c>
      <c r="K99" s="8">
        <f t="shared" si="47"/>
        <v>37079.63925</v>
      </c>
      <c r="L99" s="5"/>
      <c r="M99" s="5"/>
      <c r="N99" s="5">
        <v>10</v>
      </c>
      <c r="O99" s="5">
        <f t="shared" si="48"/>
        <v>3707.963925</v>
      </c>
      <c r="P99" s="5"/>
      <c r="Q99" s="9"/>
      <c r="R99" s="5">
        <v>30</v>
      </c>
      <c r="S99" s="5">
        <f t="shared" si="49"/>
        <v>2654.55</v>
      </c>
      <c r="T99" s="5"/>
      <c r="U99" s="5"/>
      <c r="V99" s="5"/>
      <c r="W99" s="5"/>
      <c r="X99" s="5">
        <f t="shared" si="50"/>
        <v>6362.5139250000002</v>
      </c>
      <c r="Y99" s="5">
        <f t="shared" si="51"/>
        <v>43442.153174999999</v>
      </c>
      <c r="Z99" s="10"/>
      <c r="AA99" s="11"/>
    </row>
    <row r="100" spans="1:27" s="59" customFormat="1" ht="17.850000000000001" customHeight="1">
      <c r="A100" s="71">
        <v>3</v>
      </c>
      <c r="B100" s="3" t="s">
        <v>171</v>
      </c>
      <c r="C100" s="4">
        <v>4</v>
      </c>
      <c r="D100" s="7"/>
      <c r="E100" s="5"/>
      <c r="F100" s="4">
        <v>17697</v>
      </c>
      <c r="G100" s="4">
        <v>2.89</v>
      </c>
      <c r="H100" s="6">
        <v>0.5</v>
      </c>
      <c r="I100" s="5">
        <f>F100*G100*H100</f>
        <v>25572.165000000001</v>
      </c>
      <c r="J100" s="7">
        <v>1.45</v>
      </c>
      <c r="K100" s="8">
        <f>I100*J100</f>
        <v>37079.63925</v>
      </c>
      <c r="L100" s="5"/>
      <c r="M100" s="5"/>
      <c r="N100" s="5">
        <v>10</v>
      </c>
      <c r="O100" s="5">
        <f>K100*N100/100</f>
        <v>3707.963925</v>
      </c>
      <c r="P100" s="5"/>
      <c r="Q100" s="9"/>
      <c r="R100" s="5"/>
      <c r="S100" s="5"/>
      <c r="T100" s="5"/>
      <c r="U100" s="5"/>
      <c r="V100" s="5"/>
      <c r="W100" s="5"/>
      <c r="X100" s="5">
        <f>W100+U100+S100+Q100+O100+M100</f>
        <v>3707.963925</v>
      </c>
      <c r="Y100" s="5">
        <f>K100+X100</f>
        <v>40787.603174999997</v>
      </c>
      <c r="Z100" s="10">
        <v>0.5</v>
      </c>
      <c r="AA100" s="11">
        <f>K100</f>
        <v>37079.63925</v>
      </c>
    </row>
    <row r="101" spans="1:27" s="59" customFormat="1" ht="17.850000000000001" customHeight="1">
      <c r="A101" s="71">
        <v>4</v>
      </c>
      <c r="B101" s="3" t="s">
        <v>169</v>
      </c>
      <c r="C101" s="4">
        <v>4</v>
      </c>
      <c r="D101" s="7"/>
      <c r="E101" s="5"/>
      <c r="F101" s="4">
        <v>17697</v>
      </c>
      <c r="G101" s="4">
        <v>2.89</v>
      </c>
      <c r="H101" s="6">
        <v>1</v>
      </c>
      <c r="I101" s="5">
        <f>F101*G101*H101</f>
        <v>51144.33</v>
      </c>
      <c r="J101" s="7">
        <v>1.45</v>
      </c>
      <c r="K101" s="8">
        <f>I101*J101</f>
        <v>74159.2785</v>
      </c>
      <c r="L101" s="5"/>
      <c r="M101" s="5"/>
      <c r="N101" s="5">
        <v>10</v>
      </c>
      <c r="O101" s="5">
        <f>K101*N101/100</f>
        <v>7415.92785</v>
      </c>
      <c r="P101" s="5"/>
      <c r="Q101" s="9"/>
      <c r="R101" s="5">
        <v>30</v>
      </c>
      <c r="S101" s="5">
        <f>(F101*H101)*R101/100</f>
        <v>5309.1</v>
      </c>
      <c r="T101" s="5"/>
      <c r="U101" s="5"/>
      <c r="V101" s="5"/>
      <c r="W101" s="5"/>
      <c r="X101" s="5">
        <f>W101+U101+S101+Q101+O101+M101</f>
        <v>12725.02785</v>
      </c>
      <c r="Y101" s="5">
        <f>K101+X101</f>
        <v>86884.306349999999</v>
      </c>
      <c r="Z101" s="10">
        <v>1</v>
      </c>
      <c r="AA101" s="11">
        <f>K101</f>
        <v>74159.2785</v>
      </c>
    </row>
    <row r="102" spans="1:27" s="59" customFormat="1" ht="17.850000000000001" customHeight="1">
      <c r="A102" s="71">
        <v>5</v>
      </c>
      <c r="B102" s="3" t="s">
        <v>170</v>
      </c>
      <c r="C102" s="4">
        <v>4</v>
      </c>
      <c r="D102" s="7"/>
      <c r="E102" s="5"/>
      <c r="F102" s="4">
        <v>17697</v>
      </c>
      <c r="G102" s="4">
        <v>2.89</v>
      </c>
      <c r="H102" s="74">
        <v>0.25</v>
      </c>
      <c r="I102" s="5">
        <f t="shared" ref="I102" si="52">F102*G102*H102</f>
        <v>12786.0825</v>
      </c>
      <c r="J102" s="7">
        <v>1.45</v>
      </c>
      <c r="K102" s="8">
        <f t="shared" ref="K102" si="53">I102*J102</f>
        <v>18539.819625</v>
      </c>
      <c r="L102" s="5"/>
      <c r="M102" s="5"/>
      <c r="N102" s="5">
        <v>10</v>
      </c>
      <c r="O102" s="5">
        <f t="shared" ref="O102" si="54">K102*N102/100</f>
        <v>1853.9819625</v>
      </c>
      <c r="P102" s="5"/>
      <c r="Q102" s="9"/>
      <c r="R102" s="5">
        <v>30</v>
      </c>
      <c r="S102" s="5">
        <f t="shared" ref="S102" si="55">(F102*H102)*R102/100</f>
        <v>1327.2750000000001</v>
      </c>
      <c r="T102" s="5"/>
      <c r="U102" s="5"/>
      <c r="V102" s="5"/>
      <c r="W102" s="5"/>
      <c r="X102" s="5">
        <f t="shared" ref="X102" si="56">W102+U102+S102+Q102+O102+M102</f>
        <v>3181.2569625000001</v>
      </c>
      <c r="Y102" s="5">
        <f t="shared" ref="Y102" si="57">K102+X102</f>
        <v>21721.0765875</v>
      </c>
      <c r="Z102" s="133"/>
      <c r="AA102" s="11"/>
    </row>
    <row r="103" spans="1:27" s="59" customFormat="1" ht="17.850000000000001" customHeight="1">
      <c r="A103" s="71">
        <v>6</v>
      </c>
      <c r="B103" s="3" t="s">
        <v>215</v>
      </c>
      <c r="C103" s="4">
        <v>4</v>
      </c>
      <c r="D103" s="4"/>
      <c r="E103" s="5"/>
      <c r="F103" s="4">
        <v>17697</v>
      </c>
      <c r="G103" s="4">
        <v>2.89</v>
      </c>
      <c r="H103" s="6">
        <v>0.5</v>
      </c>
      <c r="I103" s="5">
        <f t="shared" si="46"/>
        <v>25572.165000000001</v>
      </c>
      <c r="J103" s="7">
        <v>1.45</v>
      </c>
      <c r="K103" s="8">
        <f t="shared" si="47"/>
        <v>37079.63925</v>
      </c>
      <c r="L103" s="5"/>
      <c r="M103" s="5"/>
      <c r="N103" s="5">
        <v>10</v>
      </c>
      <c r="O103" s="5">
        <f t="shared" si="48"/>
        <v>3707.963925</v>
      </c>
      <c r="P103" s="5"/>
      <c r="Q103" s="9"/>
      <c r="R103" s="5">
        <v>30</v>
      </c>
      <c r="S103" s="5">
        <f t="shared" si="49"/>
        <v>2654.55</v>
      </c>
      <c r="T103" s="9"/>
      <c r="U103" s="5"/>
      <c r="V103" s="5"/>
      <c r="W103" s="5"/>
      <c r="X103" s="5">
        <f t="shared" si="50"/>
        <v>6362.5139250000002</v>
      </c>
      <c r="Y103" s="5">
        <f t="shared" si="51"/>
        <v>43442.153174999999</v>
      </c>
      <c r="Z103" s="10">
        <f>H103</f>
        <v>0.5</v>
      </c>
      <c r="AA103" s="11">
        <f>K103</f>
        <v>37079.63925</v>
      </c>
    </row>
    <row r="104" spans="1:27" s="59" customFormat="1" ht="17.850000000000001" customHeight="1">
      <c r="A104" s="71">
        <v>7</v>
      </c>
      <c r="B104" s="3" t="s">
        <v>216</v>
      </c>
      <c r="C104" s="4">
        <v>4</v>
      </c>
      <c r="D104" s="7"/>
      <c r="E104" s="5"/>
      <c r="F104" s="4">
        <v>17697</v>
      </c>
      <c r="G104" s="4">
        <v>2.89</v>
      </c>
      <c r="H104" s="6">
        <v>0.5</v>
      </c>
      <c r="I104" s="5">
        <f t="shared" si="46"/>
        <v>25572.165000000001</v>
      </c>
      <c r="J104" s="7">
        <v>1.45</v>
      </c>
      <c r="K104" s="8">
        <f t="shared" si="47"/>
        <v>37079.63925</v>
      </c>
      <c r="L104" s="5"/>
      <c r="M104" s="5"/>
      <c r="N104" s="5">
        <v>10</v>
      </c>
      <c r="O104" s="5">
        <f t="shared" si="48"/>
        <v>3707.963925</v>
      </c>
      <c r="P104" s="5"/>
      <c r="Q104" s="9"/>
      <c r="R104" s="5">
        <v>30</v>
      </c>
      <c r="S104" s="5">
        <f t="shared" si="49"/>
        <v>2654.55</v>
      </c>
      <c r="T104" s="9"/>
      <c r="U104" s="5"/>
      <c r="V104" s="5"/>
      <c r="W104" s="5"/>
      <c r="X104" s="5">
        <f t="shared" si="50"/>
        <v>6362.5139250000002</v>
      </c>
      <c r="Y104" s="5">
        <f t="shared" si="51"/>
        <v>43442.153174999999</v>
      </c>
      <c r="Z104" s="10">
        <f>H104</f>
        <v>0.5</v>
      </c>
      <c r="AA104" s="11">
        <f>K104</f>
        <v>37079.63925</v>
      </c>
    </row>
    <row r="105" spans="1:27" s="59" customFormat="1" ht="17.850000000000001" customHeight="1">
      <c r="A105" s="71">
        <v>8</v>
      </c>
      <c r="B105" s="3" t="s">
        <v>218</v>
      </c>
      <c r="C105" s="4">
        <v>4</v>
      </c>
      <c r="D105" s="7"/>
      <c r="E105" s="5"/>
      <c r="F105" s="4">
        <v>17697</v>
      </c>
      <c r="G105" s="4">
        <v>2.89</v>
      </c>
      <c r="H105" s="6">
        <v>0.5</v>
      </c>
      <c r="I105" s="5">
        <f t="shared" ref="I105" si="58">F105*G105*H105</f>
        <v>25572.165000000001</v>
      </c>
      <c r="J105" s="7">
        <v>1.45</v>
      </c>
      <c r="K105" s="8">
        <f t="shared" si="47"/>
        <v>37079.63925</v>
      </c>
      <c r="L105" s="5"/>
      <c r="M105" s="5"/>
      <c r="N105" s="5">
        <v>10</v>
      </c>
      <c r="O105" s="5">
        <f t="shared" ref="O105" si="59">K105*N105/100</f>
        <v>3707.963925</v>
      </c>
      <c r="P105" s="5"/>
      <c r="Q105" s="9"/>
      <c r="R105" s="5"/>
      <c r="S105" s="5"/>
      <c r="T105" s="9"/>
      <c r="U105" s="5"/>
      <c r="V105" s="5"/>
      <c r="W105" s="5"/>
      <c r="X105" s="5">
        <f t="shared" ref="X105" si="60">W105+U105+S105+Q105+O105+M105</f>
        <v>3707.963925</v>
      </c>
      <c r="Y105" s="5">
        <f t="shared" ref="Y105" si="61">K105+X105</f>
        <v>40787.603174999997</v>
      </c>
      <c r="Z105" s="10">
        <f>H105</f>
        <v>0.5</v>
      </c>
      <c r="AA105" s="11">
        <f>K105</f>
        <v>37079.63925</v>
      </c>
    </row>
    <row r="106" spans="1:27" s="59" customFormat="1" ht="17.850000000000001" customHeight="1">
      <c r="A106" s="71">
        <v>9</v>
      </c>
      <c r="B106" s="3" t="s">
        <v>217</v>
      </c>
      <c r="C106" s="4">
        <v>4</v>
      </c>
      <c r="D106" s="7"/>
      <c r="E106" s="5"/>
      <c r="F106" s="4">
        <v>17697</v>
      </c>
      <c r="G106" s="4">
        <v>2.89</v>
      </c>
      <c r="H106" s="74">
        <v>0.25</v>
      </c>
      <c r="I106" s="5">
        <f t="shared" si="46"/>
        <v>12786.0825</v>
      </c>
      <c r="J106" s="7">
        <v>1.45</v>
      </c>
      <c r="K106" s="8">
        <f t="shared" si="47"/>
        <v>18539.819625</v>
      </c>
      <c r="L106" s="5"/>
      <c r="M106" s="5"/>
      <c r="N106" s="5">
        <v>10</v>
      </c>
      <c r="O106" s="5">
        <f t="shared" si="48"/>
        <v>1853.9819625</v>
      </c>
      <c r="P106" s="5"/>
      <c r="Q106" s="9"/>
      <c r="R106" s="5">
        <v>30</v>
      </c>
      <c r="S106" s="5">
        <f t="shared" si="49"/>
        <v>1327.2750000000001</v>
      </c>
      <c r="T106" s="9"/>
      <c r="U106" s="5"/>
      <c r="V106" s="5"/>
      <c r="W106" s="5"/>
      <c r="X106" s="5">
        <f t="shared" si="50"/>
        <v>3181.2569625000001</v>
      </c>
      <c r="Y106" s="5">
        <f t="shared" si="51"/>
        <v>21721.0765875</v>
      </c>
      <c r="Z106" s="133">
        <f>H106</f>
        <v>0.25</v>
      </c>
      <c r="AA106" s="11">
        <f>K106</f>
        <v>18539.819625</v>
      </c>
    </row>
    <row r="107" spans="1:27" s="59" customFormat="1" ht="17.850000000000001" customHeight="1">
      <c r="A107" s="71"/>
      <c r="B107" s="62" t="s">
        <v>22</v>
      </c>
      <c r="C107" s="61"/>
      <c r="D107" s="63"/>
      <c r="E107" s="5"/>
      <c r="F107" s="61"/>
      <c r="G107" s="61"/>
      <c r="H107" s="65">
        <f>SUM(H98:H106)</f>
        <v>5</v>
      </c>
      <c r="I107" s="66">
        <f>SUM(I98:I106)</f>
        <v>255721.65</v>
      </c>
      <c r="J107" s="64"/>
      <c r="K107" s="66">
        <f>SUM(K98:K106)</f>
        <v>370796.39250000002</v>
      </c>
      <c r="L107" s="64"/>
      <c r="M107" s="66">
        <f>SUM(M98:M106)</f>
        <v>0</v>
      </c>
      <c r="N107" s="64"/>
      <c r="O107" s="66">
        <f>SUM(O98:O106)</f>
        <v>37079.63925</v>
      </c>
      <c r="P107" s="64"/>
      <c r="Q107" s="66">
        <f>SUM(Q98:Q106)</f>
        <v>0</v>
      </c>
      <c r="R107" s="64"/>
      <c r="S107" s="66">
        <f>SUM(S98:S106)</f>
        <v>21236.400000000001</v>
      </c>
      <c r="T107" s="5"/>
      <c r="U107" s="66">
        <f>SUM(U98:U106)</f>
        <v>0</v>
      </c>
      <c r="V107" s="5"/>
      <c r="W107" s="66">
        <f t="shared" ref="W107:Y107" si="62">SUM(W98:W106)</f>
        <v>0</v>
      </c>
      <c r="X107" s="66">
        <f t="shared" si="62"/>
        <v>58316.039250000002</v>
      </c>
      <c r="Y107" s="66">
        <f t="shared" si="62"/>
        <v>429112.43174999999</v>
      </c>
      <c r="Z107" s="75">
        <f>SUM(Z98:Z106)</f>
        <v>4.25</v>
      </c>
      <c r="AA107" s="66">
        <f>SUM(AA98:AA106)</f>
        <v>315176.93362500001</v>
      </c>
    </row>
    <row r="108" spans="1:27" s="59" customFormat="1" ht="17.850000000000001" customHeight="1">
      <c r="A108" s="275" t="s">
        <v>34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276"/>
    </row>
    <row r="109" spans="1:27" s="59" customFormat="1" ht="17.850000000000001" customHeight="1">
      <c r="A109" s="71">
        <v>1</v>
      </c>
      <c r="B109" s="3" t="s">
        <v>174</v>
      </c>
      <c r="C109" s="4" t="s">
        <v>256</v>
      </c>
      <c r="D109" s="60">
        <v>12.4</v>
      </c>
      <c r="E109" s="5"/>
      <c r="F109" s="4">
        <v>17697</v>
      </c>
      <c r="G109" s="4">
        <v>3.57</v>
      </c>
      <c r="H109" s="60">
        <v>1</v>
      </c>
      <c r="I109" s="5">
        <f t="shared" ref="I109:I115" si="63">F109*G109*H109</f>
        <v>63178.289999999994</v>
      </c>
      <c r="J109" s="7">
        <v>1.45</v>
      </c>
      <c r="K109" s="8">
        <f t="shared" ref="K109:K116" si="64">I109*J109</f>
        <v>91608.520499999984</v>
      </c>
      <c r="L109" s="5">
        <v>25</v>
      </c>
      <c r="M109" s="5">
        <f>K109*L109/100</f>
        <v>22902.130124999996</v>
      </c>
      <c r="N109" s="5">
        <v>10</v>
      </c>
      <c r="O109" s="5">
        <f t="shared" ref="O109:O115" si="65">K109*N109/100</f>
        <v>9160.8520499999977</v>
      </c>
      <c r="P109" s="5"/>
      <c r="Q109" s="5"/>
      <c r="R109" s="5"/>
      <c r="S109" s="5"/>
      <c r="T109" s="9"/>
      <c r="U109" s="5"/>
      <c r="V109" s="5"/>
      <c r="W109" s="5"/>
      <c r="X109" s="5">
        <f t="shared" ref="X109:X116" si="66">W109+U109+S109+Q109+O109+M109</f>
        <v>32062.982174999994</v>
      </c>
      <c r="Y109" s="5">
        <f>K109+M109+X109</f>
        <v>146573.63279999996</v>
      </c>
      <c r="Z109" s="10">
        <v>1</v>
      </c>
      <c r="AA109" s="11">
        <f t="shared" ref="AA109:AA117" si="67">K109</f>
        <v>91608.520499999984</v>
      </c>
    </row>
    <row r="110" spans="1:27" s="59" customFormat="1" ht="17.850000000000001" customHeight="1">
      <c r="A110" s="71">
        <v>2</v>
      </c>
      <c r="B110" s="3" t="s">
        <v>87</v>
      </c>
      <c r="C110" s="4" t="s">
        <v>173</v>
      </c>
      <c r="D110" s="60">
        <v>7.5</v>
      </c>
      <c r="E110" s="5"/>
      <c r="F110" s="4">
        <v>17697</v>
      </c>
      <c r="G110" s="4">
        <v>3.12</v>
      </c>
      <c r="H110" s="60">
        <v>1</v>
      </c>
      <c r="I110" s="5">
        <f t="shared" si="63"/>
        <v>55214.64</v>
      </c>
      <c r="J110" s="7">
        <v>1.45</v>
      </c>
      <c r="K110" s="8">
        <f t="shared" si="64"/>
        <v>80061.228000000003</v>
      </c>
      <c r="L110" s="5"/>
      <c r="M110" s="5"/>
      <c r="N110" s="5">
        <v>10</v>
      </c>
      <c r="O110" s="5">
        <f t="shared" si="65"/>
        <v>8006.1228000000001</v>
      </c>
      <c r="P110" s="5"/>
      <c r="Q110" s="5"/>
      <c r="R110" s="5"/>
      <c r="S110" s="5"/>
      <c r="T110" s="9"/>
      <c r="U110" s="5"/>
      <c r="V110" s="5"/>
      <c r="W110" s="5"/>
      <c r="X110" s="5">
        <f t="shared" si="66"/>
        <v>8006.1228000000001</v>
      </c>
      <c r="Y110" s="5">
        <f t="shared" ref="Y110:Y115" si="68">K110+X110</f>
        <v>88067.3508</v>
      </c>
      <c r="Z110" s="10">
        <v>1</v>
      </c>
      <c r="AA110" s="11">
        <f t="shared" si="67"/>
        <v>80061.228000000003</v>
      </c>
    </row>
    <row r="111" spans="1:27" s="59" customFormat="1" ht="17.850000000000001" customHeight="1">
      <c r="A111" s="71">
        <v>3</v>
      </c>
      <c r="B111" s="3" t="s">
        <v>172</v>
      </c>
      <c r="C111" s="4">
        <v>4</v>
      </c>
      <c r="D111" s="7"/>
      <c r="E111" s="7" t="s">
        <v>233</v>
      </c>
      <c r="F111" s="4">
        <v>17697</v>
      </c>
      <c r="G111" s="4">
        <v>2.89</v>
      </c>
      <c r="H111" s="60">
        <v>1</v>
      </c>
      <c r="I111" s="5">
        <f t="shared" si="63"/>
        <v>51144.33</v>
      </c>
      <c r="J111" s="7">
        <v>1.45</v>
      </c>
      <c r="K111" s="8">
        <f t="shared" si="64"/>
        <v>74159.2785</v>
      </c>
      <c r="L111" s="5"/>
      <c r="M111" s="5"/>
      <c r="N111" s="5">
        <v>10</v>
      </c>
      <c r="O111" s="5">
        <f t="shared" si="65"/>
        <v>7415.92785</v>
      </c>
      <c r="P111" s="5"/>
      <c r="Q111" s="5"/>
      <c r="R111" s="5"/>
      <c r="S111" s="5"/>
      <c r="T111" s="9"/>
      <c r="U111" s="5"/>
      <c r="V111" s="5">
        <v>35</v>
      </c>
      <c r="W111" s="5">
        <f>(F111*V111)/100</f>
        <v>6193.95</v>
      </c>
      <c r="X111" s="5">
        <f t="shared" si="66"/>
        <v>13609.877850000001</v>
      </c>
      <c r="Y111" s="5">
        <f>K111+X111</f>
        <v>87769.156350000005</v>
      </c>
      <c r="Z111" s="10">
        <v>1</v>
      </c>
      <c r="AA111" s="11">
        <f t="shared" si="67"/>
        <v>74159.2785</v>
      </c>
    </row>
    <row r="112" spans="1:27" s="59" customFormat="1" ht="17.850000000000001" customHeight="1">
      <c r="A112" s="71">
        <v>4</v>
      </c>
      <c r="B112" s="3" t="s">
        <v>161</v>
      </c>
      <c r="C112" s="4">
        <v>2</v>
      </c>
      <c r="D112" s="4"/>
      <c r="E112" s="5"/>
      <c r="F112" s="4">
        <v>17697</v>
      </c>
      <c r="G112" s="7">
        <v>2.81</v>
      </c>
      <c r="H112" s="60">
        <v>1</v>
      </c>
      <c r="I112" s="5">
        <f t="shared" si="63"/>
        <v>49728.57</v>
      </c>
      <c r="J112" s="7">
        <v>1.45</v>
      </c>
      <c r="K112" s="8">
        <f t="shared" si="64"/>
        <v>72106.426500000001</v>
      </c>
      <c r="L112" s="5"/>
      <c r="M112" s="5"/>
      <c r="N112" s="5">
        <v>10</v>
      </c>
      <c r="O112" s="5">
        <f t="shared" si="65"/>
        <v>7210.6426499999998</v>
      </c>
      <c r="P112" s="5"/>
      <c r="Q112" s="5"/>
      <c r="R112" s="5"/>
      <c r="S112" s="5"/>
      <c r="T112" s="9"/>
      <c r="U112" s="5"/>
      <c r="V112" s="5"/>
      <c r="W112" s="5"/>
      <c r="X112" s="5">
        <f t="shared" si="66"/>
        <v>7210.6426499999998</v>
      </c>
      <c r="Y112" s="5">
        <f t="shared" si="68"/>
        <v>79317.069149999996</v>
      </c>
      <c r="Z112" s="10">
        <v>1</v>
      </c>
      <c r="AA112" s="11">
        <f t="shared" si="67"/>
        <v>72106.426500000001</v>
      </c>
    </row>
    <row r="113" spans="1:27" s="59" customFormat="1" ht="17.850000000000001" customHeight="1">
      <c r="A113" s="71">
        <v>5</v>
      </c>
      <c r="B113" s="3" t="s">
        <v>161</v>
      </c>
      <c r="C113" s="4">
        <v>2</v>
      </c>
      <c r="D113" s="4"/>
      <c r="E113" s="5"/>
      <c r="F113" s="4">
        <v>17697</v>
      </c>
      <c r="G113" s="7">
        <v>2.81</v>
      </c>
      <c r="H113" s="60">
        <v>1</v>
      </c>
      <c r="I113" s="5">
        <f t="shared" si="63"/>
        <v>49728.57</v>
      </c>
      <c r="J113" s="7">
        <v>1.45</v>
      </c>
      <c r="K113" s="8">
        <f t="shared" si="64"/>
        <v>72106.426500000001</v>
      </c>
      <c r="L113" s="5"/>
      <c r="M113" s="5"/>
      <c r="N113" s="5">
        <v>10</v>
      </c>
      <c r="O113" s="5">
        <f t="shared" si="65"/>
        <v>7210.6426499999998</v>
      </c>
      <c r="P113" s="5"/>
      <c r="Q113" s="5"/>
      <c r="R113" s="5"/>
      <c r="S113" s="5"/>
      <c r="T113" s="9"/>
      <c r="U113" s="5"/>
      <c r="V113" s="5"/>
      <c r="W113" s="5"/>
      <c r="X113" s="5">
        <f t="shared" si="66"/>
        <v>7210.6426499999998</v>
      </c>
      <c r="Y113" s="5">
        <f t="shared" si="68"/>
        <v>79317.069149999996</v>
      </c>
      <c r="Z113" s="10">
        <v>1</v>
      </c>
      <c r="AA113" s="11">
        <f t="shared" si="67"/>
        <v>72106.426500000001</v>
      </c>
    </row>
    <row r="114" spans="1:27" s="59" customFormat="1" ht="17.850000000000001" customHeight="1">
      <c r="A114" s="71">
        <v>6</v>
      </c>
      <c r="B114" s="3" t="s">
        <v>161</v>
      </c>
      <c r="C114" s="4">
        <v>2</v>
      </c>
      <c r="D114" s="4"/>
      <c r="E114" s="5"/>
      <c r="F114" s="4">
        <v>17697</v>
      </c>
      <c r="G114" s="7">
        <v>2.81</v>
      </c>
      <c r="H114" s="60">
        <v>0.5</v>
      </c>
      <c r="I114" s="5">
        <f t="shared" ref="I114" si="69">F114*G114*H114</f>
        <v>24864.285</v>
      </c>
      <c r="J114" s="7">
        <v>1.45</v>
      </c>
      <c r="K114" s="8">
        <f t="shared" ref="K114" si="70">I114*J114</f>
        <v>36053.213250000001</v>
      </c>
      <c r="L114" s="5"/>
      <c r="M114" s="5"/>
      <c r="N114" s="5">
        <v>10</v>
      </c>
      <c r="O114" s="5">
        <f t="shared" ref="O114" si="71">K114*N114/100</f>
        <v>3605.3213249999999</v>
      </c>
      <c r="P114" s="5"/>
      <c r="Q114" s="5"/>
      <c r="R114" s="5"/>
      <c r="S114" s="5"/>
      <c r="T114" s="9"/>
      <c r="U114" s="5"/>
      <c r="V114" s="5"/>
      <c r="W114" s="5"/>
      <c r="X114" s="5">
        <f t="shared" ref="X114" si="72">W114+U114+S114+Q114+O114+M114</f>
        <v>3605.3213249999999</v>
      </c>
      <c r="Y114" s="5">
        <f t="shared" ref="Y114" si="73">K114+X114</f>
        <v>39658.534574999998</v>
      </c>
      <c r="Z114" s="10">
        <f>H114</f>
        <v>0.5</v>
      </c>
      <c r="AA114" s="11">
        <f t="shared" si="67"/>
        <v>36053.213250000001</v>
      </c>
    </row>
    <row r="115" spans="1:27" s="59" customFormat="1" ht="17.850000000000001" customHeight="1">
      <c r="A115" s="71">
        <v>7</v>
      </c>
      <c r="B115" s="3" t="s">
        <v>161</v>
      </c>
      <c r="C115" s="4">
        <v>2</v>
      </c>
      <c r="D115" s="4"/>
      <c r="E115" s="5"/>
      <c r="F115" s="4">
        <v>17697</v>
      </c>
      <c r="G115" s="7">
        <v>2.81</v>
      </c>
      <c r="H115" s="60">
        <v>0.5</v>
      </c>
      <c r="I115" s="5">
        <f t="shared" si="63"/>
        <v>24864.285</v>
      </c>
      <c r="J115" s="7">
        <v>1.45</v>
      </c>
      <c r="K115" s="8">
        <f t="shared" si="64"/>
        <v>36053.213250000001</v>
      </c>
      <c r="L115" s="5"/>
      <c r="M115" s="5"/>
      <c r="N115" s="5">
        <v>10</v>
      </c>
      <c r="O115" s="5">
        <f t="shared" si="65"/>
        <v>3605.3213249999999</v>
      </c>
      <c r="P115" s="5"/>
      <c r="Q115" s="5"/>
      <c r="R115" s="5"/>
      <c r="S115" s="5"/>
      <c r="T115" s="9"/>
      <c r="U115" s="5"/>
      <c r="V115" s="5"/>
      <c r="W115" s="5"/>
      <c r="X115" s="5">
        <f t="shared" si="66"/>
        <v>3605.3213249999999</v>
      </c>
      <c r="Y115" s="5">
        <f t="shared" si="68"/>
        <v>39658.534574999998</v>
      </c>
      <c r="Z115" s="10">
        <f>H115</f>
        <v>0.5</v>
      </c>
      <c r="AA115" s="11">
        <f t="shared" si="67"/>
        <v>36053.213250000001</v>
      </c>
    </row>
    <row r="116" spans="1:27" s="59" customFormat="1" ht="17.850000000000001" customHeight="1">
      <c r="A116" s="71">
        <v>8</v>
      </c>
      <c r="B116" s="3" t="s">
        <v>328</v>
      </c>
      <c r="C116" s="4">
        <v>4</v>
      </c>
      <c r="D116" s="3"/>
      <c r="E116" s="7" t="s">
        <v>233</v>
      </c>
      <c r="F116" s="4">
        <v>17697</v>
      </c>
      <c r="G116" s="4">
        <v>2.89</v>
      </c>
      <c r="H116" s="60">
        <v>1</v>
      </c>
      <c r="I116" s="5">
        <f>F116*G116*H116</f>
        <v>51144.33</v>
      </c>
      <c r="J116" s="7">
        <v>1.45</v>
      </c>
      <c r="K116" s="8">
        <f t="shared" si="64"/>
        <v>74159.2785</v>
      </c>
      <c r="L116" s="5"/>
      <c r="M116" s="5"/>
      <c r="N116" s="5">
        <v>10</v>
      </c>
      <c r="O116" s="5">
        <f>K116*N116/100</f>
        <v>7415.92785</v>
      </c>
      <c r="P116" s="5"/>
      <c r="Q116" s="5"/>
      <c r="R116" s="5"/>
      <c r="S116" s="5"/>
      <c r="T116" s="5"/>
      <c r="U116" s="5"/>
      <c r="V116" s="5">
        <v>35</v>
      </c>
      <c r="W116" s="5">
        <f>(F116*V116)/100</f>
        <v>6193.95</v>
      </c>
      <c r="X116" s="5">
        <f t="shared" si="66"/>
        <v>13609.877850000001</v>
      </c>
      <c r="Y116" s="5">
        <f>K116+X116</f>
        <v>87769.156350000005</v>
      </c>
      <c r="Z116" s="10">
        <v>1</v>
      </c>
      <c r="AA116" s="11">
        <f t="shared" si="67"/>
        <v>74159.2785</v>
      </c>
    </row>
    <row r="117" spans="1:27" s="59" customFormat="1" ht="17.850000000000001" customHeight="1">
      <c r="A117" s="71">
        <v>9</v>
      </c>
      <c r="B117" s="3" t="s">
        <v>467</v>
      </c>
      <c r="C117" s="4">
        <v>4</v>
      </c>
      <c r="D117" s="3"/>
      <c r="E117" s="7" t="s">
        <v>232</v>
      </c>
      <c r="F117" s="4">
        <v>17697</v>
      </c>
      <c r="G117" s="4">
        <v>2.89</v>
      </c>
      <c r="H117" s="60">
        <v>1</v>
      </c>
      <c r="I117" s="5">
        <f>F117*G117*H117</f>
        <v>51144.33</v>
      </c>
      <c r="J117" s="7">
        <v>1.45</v>
      </c>
      <c r="K117" s="8">
        <f t="shared" ref="K117" si="74">I117*J117</f>
        <v>74159.2785</v>
      </c>
      <c r="L117" s="5"/>
      <c r="M117" s="5"/>
      <c r="N117" s="5">
        <v>10</v>
      </c>
      <c r="O117" s="5">
        <f>K117*N117/100</f>
        <v>7415.92785</v>
      </c>
      <c r="P117" s="5"/>
      <c r="Q117" s="5"/>
      <c r="R117" s="5"/>
      <c r="S117" s="5"/>
      <c r="T117" s="5"/>
      <c r="U117" s="5"/>
      <c r="V117" s="5">
        <v>20</v>
      </c>
      <c r="W117" s="5">
        <f>(F117*V117)/100</f>
        <v>3539.4</v>
      </c>
      <c r="X117" s="5">
        <f t="shared" ref="X117" si="75">W117+U117+S117+Q117+O117+M117</f>
        <v>10955.32785</v>
      </c>
      <c r="Y117" s="5">
        <f>K117+X117</f>
        <v>85114.606350000002</v>
      </c>
      <c r="Z117" s="10">
        <v>1</v>
      </c>
      <c r="AA117" s="11">
        <f t="shared" si="67"/>
        <v>74159.2785</v>
      </c>
    </row>
    <row r="118" spans="1:27" s="59" customFormat="1" ht="17.850000000000001" customHeight="1">
      <c r="A118" s="71"/>
      <c r="B118" s="62" t="s">
        <v>22</v>
      </c>
      <c r="C118" s="61"/>
      <c r="D118" s="63"/>
      <c r="E118" s="5"/>
      <c r="F118" s="61"/>
      <c r="G118" s="61"/>
      <c r="H118" s="65">
        <f>SUM(H109:H117)</f>
        <v>8</v>
      </c>
      <c r="I118" s="66">
        <f>SUM(I109:I117)</f>
        <v>421011.63</v>
      </c>
      <c r="J118" s="64"/>
      <c r="K118" s="66">
        <f>SUM(K109:K117)</f>
        <v>610466.86350000009</v>
      </c>
      <c r="L118" s="64"/>
      <c r="M118" s="66">
        <f>SUM(M109:M117)</f>
        <v>22902.130124999996</v>
      </c>
      <c r="N118" s="64"/>
      <c r="O118" s="66">
        <f>SUM(O109:O117)</f>
        <v>61046.686349999996</v>
      </c>
      <c r="P118" s="64"/>
      <c r="Q118" s="66">
        <f>SUM(Q109:Q117)</f>
        <v>0</v>
      </c>
      <c r="R118" s="64"/>
      <c r="S118" s="66">
        <f>SUM(S109:S117)</f>
        <v>0</v>
      </c>
      <c r="T118" s="64"/>
      <c r="U118" s="66">
        <f>SUM(U109:U117)</f>
        <v>0</v>
      </c>
      <c r="V118" s="5"/>
      <c r="W118" s="66">
        <f t="shared" ref="W118:Y118" si="76">SUM(W109:W117)</f>
        <v>15927.3</v>
      </c>
      <c r="X118" s="66">
        <f t="shared" si="76"/>
        <v>99876.116475000003</v>
      </c>
      <c r="Y118" s="66">
        <f t="shared" si="76"/>
        <v>733245.11009999993</v>
      </c>
      <c r="Z118" s="65">
        <f>SUM(Z109:Z117)</f>
        <v>8</v>
      </c>
      <c r="AA118" s="66">
        <f>SUM(AA109:AA117)</f>
        <v>610466.86350000009</v>
      </c>
    </row>
    <row r="119" spans="1:27" s="59" customFormat="1" ht="17.850000000000001" customHeight="1" thickBot="1">
      <c r="A119" s="71"/>
      <c r="B119" s="131" t="s">
        <v>88</v>
      </c>
      <c r="C119" s="61"/>
      <c r="D119" s="61"/>
      <c r="E119" s="135"/>
      <c r="F119" s="136"/>
      <c r="G119" s="136"/>
      <c r="H119" s="75">
        <f>H78+H96+H107+H118</f>
        <v>25</v>
      </c>
      <c r="I119" s="66">
        <f>I78+I96+I107+I118</f>
        <v>1483981.9349999996</v>
      </c>
      <c r="J119" s="64"/>
      <c r="K119" s="66">
        <f>K78+K96+K107+K118</f>
        <v>3003679.9553999994</v>
      </c>
      <c r="L119" s="64"/>
      <c r="M119" s="66">
        <f>M78+M96+M107+M118</f>
        <v>528506.30497499986</v>
      </c>
      <c r="N119" s="64"/>
      <c r="O119" s="66">
        <f>O78+O96+O107+O118</f>
        <v>300367.99553999997</v>
      </c>
      <c r="P119" s="64"/>
      <c r="Q119" s="66">
        <f>Q78+Q96+Q107+Q118</f>
        <v>0</v>
      </c>
      <c r="R119" s="64"/>
      <c r="S119" s="66">
        <f>S78+S96+S107+S118</f>
        <v>21236.400000000001</v>
      </c>
      <c r="T119" s="64"/>
      <c r="U119" s="66">
        <f>U78+U96+U107+U118</f>
        <v>267667.125</v>
      </c>
      <c r="V119" s="5"/>
      <c r="W119" s="66">
        <f t="shared" ref="W119:Y119" si="77">W78+W96+W107+W118</f>
        <v>15927.3</v>
      </c>
      <c r="X119" s="66">
        <f t="shared" si="77"/>
        <v>1133705.125515</v>
      </c>
      <c r="Y119" s="66">
        <f t="shared" si="77"/>
        <v>4160287.2110399995</v>
      </c>
      <c r="Z119" s="65">
        <f>Z78+Z96+Z107+Z118</f>
        <v>19</v>
      </c>
      <c r="AA119" s="66">
        <f>AA78+AA96+AA107+AA118</f>
        <v>2260088.7366749998</v>
      </c>
    </row>
    <row r="120" spans="1:27" s="59" customFormat="1" ht="17.850000000000001" customHeight="1" thickBot="1">
      <c r="A120" s="291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</row>
    <row r="121" spans="1:27" s="59" customFormat="1" ht="17.850000000000001" customHeight="1">
      <c r="A121" s="272" t="s">
        <v>175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4"/>
    </row>
    <row r="122" spans="1:27" s="59" customFormat="1" ht="17.850000000000001" customHeight="1">
      <c r="A122" s="275" t="s">
        <v>14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276"/>
    </row>
    <row r="123" spans="1:27" s="59" customFormat="1" ht="17.850000000000001" customHeight="1">
      <c r="A123" s="71">
        <v>1</v>
      </c>
      <c r="B123" s="3" t="s">
        <v>176</v>
      </c>
      <c r="C123" s="4" t="s">
        <v>54</v>
      </c>
      <c r="D123" s="60" t="s">
        <v>20</v>
      </c>
      <c r="E123" s="5"/>
      <c r="F123" s="4">
        <v>17697</v>
      </c>
      <c r="G123" s="4">
        <v>5.77</v>
      </c>
      <c r="H123" s="74">
        <v>0.25</v>
      </c>
      <c r="I123" s="5">
        <f>F123*G123*H123</f>
        <v>25527.922499999997</v>
      </c>
      <c r="J123" s="7">
        <v>3.42</v>
      </c>
      <c r="K123" s="5">
        <f>I123*J123</f>
        <v>87305.494949999993</v>
      </c>
      <c r="L123" s="5">
        <v>25</v>
      </c>
      <c r="M123" s="5">
        <f>K123*L123/100</f>
        <v>21826.373737499998</v>
      </c>
      <c r="N123" s="5">
        <v>10</v>
      </c>
      <c r="O123" s="5">
        <f>K123*N123/100</f>
        <v>8730.5494949999993</v>
      </c>
      <c r="P123" s="5"/>
      <c r="Q123" s="5"/>
      <c r="R123" s="9"/>
      <c r="S123" s="5"/>
      <c r="T123" s="9"/>
      <c r="U123" s="9"/>
      <c r="V123" s="9"/>
      <c r="W123" s="9"/>
      <c r="X123" s="5">
        <f t="shared" ref="X123:X125" si="78">W123+U123+S123+Q123+O123+M123</f>
        <v>30556.923232499998</v>
      </c>
      <c r="Y123" s="5">
        <f>K123+X123</f>
        <v>117862.4181825</v>
      </c>
      <c r="Z123" s="133"/>
      <c r="AA123" s="277"/>
    </row>
    <row r="124" spans="1:27" s="59" customFormat="1" ht="17.850000000000001" customHeight="1">
      <c r="A124" s="71">
        <v>2</v>
      </c>
      <c r="B124" s="3" t="s">
        <v>177</v>
      </c>
      <c r="C124" s="4" t="s">
        <v>19</v>
      </c>
      <c r="D124" s="60" t="s">
        <v>20</v>
      </c>
      <c r="E124" s="5"/>
      <c r="F124" s="4">
        <v>17697</v>
      </c>
      <c r="G124" s="4">
        <v>4.7699999999999996</v>
      </c>
      <c r="H124" s="6">
        <v>1</v>
      </c>
      <c r="I124" s="5">
        <f>F124*G124*H124</f>
        <v>84414.689999999988</v>
      </c>
      <c r="J124" s="7">
        <v>3.42</v>
      </c>
      <c r="K124" s="5">
        <f>I124*J124</f>
        <v>288698.23979999998</v>
      </c>
      <c r="L124" s="5">
        <v>25</v>
      </c>
      <c r="M124" s="5">
        <f>K124*L124/100</f>
        <v>72174.559949999995</v>
      </c>
      <c r="N124" s="5">
        <v>10</v>
      </c>
      <c r="O124" s="5">
        <f>K124*N124/100</f>
        <v>28869.823980000001</v>
      </c>
      <c r="P124" s="5"/>
      <c r="Q124" s="5"/>
      <c r="R124" s="9"/>
      <c r="S124" s="5"/>
      <c r="T124" s="9">
        <v>200</v>
      </c>
      <c r="U124" s="5">
        <f>F124*H124*T124/100</f>
        <v>35394</v>
      </c>
      <c r="V124" s="5"/>
      <c r="W124" s="5"/>
      <c r="X124" s="5">
        <f t="shared" si="78"/>
        <v>136438.38393000001</v>
      </c>
      <c r="Y124" s="5">
        <f>K124+X124</f>
        <v>425136.62372999999</v>
      </c>
      <c r="Z124" s="10">
        <v>1</v>
      </c>
      <c r="AA124" s="11">
        <f>K124</f>
        <v>288698.23979999998</v>
      </c>
    </row>
    <row r="125" spans="1:27" s="59" customFormat="1" ht="17.850000000000001" customHeight="1">
      <c r="A125" s="71">
        <v>3</v>
      </c>
      <c r="B125" s="3" t="s">
        <v>177</v>
      </c>
      <c r="C125" s="4" t="s">
        <v>19</v>
      </c>
      <c r="D125" s="60" t="s">
        <v>20</v>
      </c>
      <c r="E125" s="5"/>
      <c r="F125" s="4">
        <v>17697</v>
      </c>
      <c r="G125" s="4">
        <v>4.7699999999999996</v>
      </c>
      <c r="H125" s="74">
        <v>0.25</v>
      </c>
      <c r="I125" s="5">
        <f>F125*G125*H125</f>
        <v>21103.672499999997</v>
      </c>
      <c r="J125" s="7">
        <v>3.42</v>
      </c>
      <c r="K125" s="5">
        <f>I125*J125</f>
        <v>72174.559949999995</v>
      </c>
      <c r="L125" s="5">
        <v>25</v>
      </c>
      <c r="M125" s="5">
        <f>K125*L125/100</f>
        <v>18043.639987499999</v>
      </c>
      <c r="N125" s="5">
        <v>10</v>
      </c>
      <c r="O125" s="5">
        <f>K125*N125/100</f>
        <v>7217.4559950000003</v>
      </c>
      <c r="P125" s="5"/>
      <c r="Q125" s="5"/>
      <c r="R125" s="9"/>
      <c r="S125" s="5"/>
      <c r="T125" s="9">
        <v>200</v>
      </c>
      <c r="U125" s="5">
        <f>F125*H125*T125/100</f>
        <v>8848.5</v>
      </c>
      <c r="V125" s="5"/>
      <c r="W125" s="5"/>
      <c r="X125" s="5">
        <f t="shared" si="78"/>
        <v>34109.595982500003</v>
      </c>
      <c r="Y125" s="5">
        <f>K125+X125</f>
        <v>106284.1559325</v>
      </c>
      <c r="Z125" s="10"/>
      <c r="AA125" s="277"/>
    </row>
    <row r="126" spans="1:27" s="59" customFormat="1" ht="17.850000000000001" customHeight="1">
      <c r="A126" s="71"/>
      <c r="B126" s="62" t="s">
        <v>22</v>
      </c>
      <c r="C126" s="61"/>
      <c r="D126" s="63"/>
      <c r="E126" s="5"/>
      <c r="F126" s="61"/>
      <c r="G126" s="61"/>
      <c r="H126" s="65">
        <f>SUM(H123:H125)</f>
        <v>1.5</v>
      </c>
      <c r="I126" s="66">
        <f>SUM(I123:I125)</f>
        <v>131046.28499999999</v>
      </c>
      <c r="J126" s="64"/>
      <c r="K126" s="66">
        <f>SUM(K123:K125)</f>
        <v>448178.29469999997</v>
      </c>
      <c r="L126" s="64"/>
      <c r="M126" s="66">
        <f>SUM(M123:M125)</f>
        <v>112044.57367499999</v>
      </c>
      <c r="N126" s="64"/>
      <c r="O126" s="66">
        <f>SUM(L126:N126)</f>
        <v>112044.57367499999</v>
      </c>
      <c r="P126" s="64"/>
      <c r="Q126" s="66">
        <f>SUM(Q123:Q125)</f>
        <v>0</v>
      </c>
      <c r="R126" s="64"/>
      <c r="S126" s="66">
        <f>SUM(S123:S125)</f>
        <v>0</v>
      </c>
      <c r="T126" s="64"/>
      <c r="U126" s="66">
        <f>SUM(U123:U125)</f>
        <v>44242.5</v>
      </c>
      <c r="V126" s="64"/>
      <c r="W126" s="66">
        <f t="shared" ref="W126:Y126" si="79">SUM(W123:W125)</f>
        <v>0</v>
      </c>
      <c r="X126" s="66">
        <f t="shared" si="79"/>
        <v>201104.90314500002</v>
      </c>
      <c r="Y126" s="66">
        <f t="shared" si="79"/>
        <v>649283.19784500008</v>
      </c>
      <c r="Z126" s="130">
        <f>SUM(Z123:Z125)</f>
        <v>1</v>
      </c>
      <c r="AA126" s="66">
        <f>SUM(AA123:AA125)</f>
        <v>288698.23979999998</v>
      </c>
    </row>
    <row r="127" spans="1:27" s="59" customFormat="1" ht="17.850000000000001" customHeight="1">
      <c r="A127" s="275" t="s">
        <v>23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276"/>
    </row>
    <row r="128" spans="1:27" s="59" customFormat="1" ht="17.850000000000001" customHeight="1">
      <c r="A128" s="71">
        <v>1</v>
      </c>
      <c r="B128" s="3" t="s">
        <v>152</v>
      </c>
      <c r="C128" s="4" t="s">
        <v>30</v>
      </c>
      <c r="D128" s="60" t="s">
        <v>20</v>
      </c>
      <c r="E128" s="5" t="s">
        <v>18</v>
      </c>
      <c r="F128" s="4">
        <v>17697</v>
      </c>
      <c r="G128" s="4">
        <v>4.53</v>
      </c>
      <c r="H128" s="6">
        <v>1</v>
      </c>
      <c r="I128" s="5">
        <f t="shared" ref="I128:I134" si="80">F128*G128*H128</f>
        <v>80167.41</v>
      </c>
      <c r="J128" s="7">
        <v>2.34</v>
      </c>
      <c r="K128" s="5">
        <f t="shared" ref="K128:K134" si="81">I128*J128</f>
        <v>187591.73939999999</v>
      </c>
      <c r="L128" s="5">
        <v>25</v>
      </c>
      <c r="M128" s="5">
        <f t="shared" ref="M128:M134" si="82">K128*L128/100</f>
        <v>46897.934849999991</v>
      </c>
      <c r="N128" s="5">
        <v>10</v>
      </c>
      <c r="O128" s="5">
        <f t="shared" ref="O128:O134" si="83">K128*N128/100</f>
        <v>18759.173939999997</v>
      </c>
      <c r="P128" s="5"/>
      <c r="Q128" s="5"/>
      <c r="R128" s="5"/>
      <c r="S128" s="5"/>
      <c r="T128" s="9">
        <v>150</v>
      </c>
      <c r="U128" s="5">
        <f>F128*H128*T128/100</f>
        <v>26545.5</v>
      </c>
      <c r="V128" s="5"/>
      <c r="W128" s="5"/>
      <c r="X128" s="5">
        <f t="shared" ref="X128:X134" si="84">W128+U128+S128+Q128+O128+M128</f>
        <v>92202.608789999984</v>
      </c>
      <c r="Y128" s="5">
        <f t="shared" ref="Y128:Y134" si="85">K128+X128</f>
        <v>279794.34818999999</v>
      </c>
      <c r="Z128" s="10">
        <v>1</v>
      </c>
      <c r="AA128" s="11">
        <f t="shared" ref="AA128:AA134" si="86">K128</f>
        <v>187591.73939999999</v>
      </c>
    </row>
    <row r="129" spans="1:27" s="59" customFormat="1" ht="17.850000000000001" customHeight="1">
      <c r="A129" s="71">
        <v>2</v>
      </c>
      <c r="B129" s="3" t="s">
        <v>329</v>
      </c>
      <c r="C129" s="4" t="s">
        <v>31</v>
      </c>
      <c r="D129" s="7">
        <v>9.11</v>
      </c>
      <c r="E129" s="5"/>
      <c r="F129" s="4">
        <v>17697</v>
      </c>
      <c r="G129" s="4">
        <v>3.53</v>
      </c>
      <c r="H129" s="6">
        <v>1</v>
      </c>
      <c r="I129" s="5">
        <f t="shared" si="80"/>
        <v>62470.409999999996</v>
      </c>
      <c r="J129" s="7">
        <v>2.34</v>
      </c>
      <c r="K129" s="5">
        <f t="shared" si="81"/>
        <v>146180.75939999998</v>
      </c>
      <c r="L129" s="5">
        <v>25</v>
      </c>
      <c r="M129" s="5">
        <f t="shared" si="82"/>
        <v>36545.189849999995</v>
      </c>
      <c r="N129" s="5">
        <v>10</v>
      </c>
      <c r="O129" s="5">
        <f t="shared" si="83"/>
        <v>14618.075939999999</v>
      </c>
      <c r="P129" s="5"/>
      <c r="Q129" s="5"/>
      <c r="R129" s="5"/>
      <c r="S129" s="5"/>
      <c r="T129" s="9">
        <v>150</v>
      </c>
      <c r="U129" s="5">
        <f>F129*H129*T129/100</f>
        <v>26545.5</v>
      </c>
      <c r="V129" s="5"/>
      <c r="W129" s="5"/>
      <c r="X129" s="5">
        <f t="shared" si="84"/>
        <v>77708.76578999999</v>
      </c>
      <c r="Y129" s="5">
        <f t="shared" si="85"/>
        <v>223889.52518999996</v>
      </c>
      <c r="Z129" s="10">
        <v>1</v>
      </c>
      <c r="AA129" s="11">
        <f t="shared" si="86"/>
        <v>146180.75939999998</v>
      </c>
    </row>
    <row r="130" spans="1:27" s="59" customFormat="1" ht="17.850000000000001" customHeight="1">
      <c r="A130" s="71">
        <v>3</v>
      </c>
      <c r="B130" s="3" t="s">
        <v>329</v>
      </c>
      <c r="C130" s="4" t="s">
        <v>31</v>
      </c>
      <c r="D130" s="60">
        <v>15.3</v>
      </c>
      <c r="E130" s="5"/>
      <c r="F130" s="4">
        <v>17697</v>
      </c>
      <c r="G130" s="4">
        <v>3.61</v>
      </c>
      <c r="H130" s="6">
        <v>1</v>
      </c>
      <c r="I130" s="5">
        <f t="shared" si="80"/>
        <v>63886.17</v>
      </c>
      <c r="J130" s="7">
        <v>2.34</v>
      </c>
      <c r="K130" s="5">
        <f t="shared" si="81"/>
        <v>149493.6378</v>
      </c>
      <c r="L130" s="5">
        <v>25</v>
      </c>
      <c r="M130" s="5">
        <f t="shared" si="82"/>
        <v>37373.409449999999</v>
      </c>
      <c r="N130" s="5">
        <v>10</v>
      </c>
      <c r="O130" s="5">
        <f t="shared" si="83"/>
        <v>14949.36378</v>
      </c>
      <c r="P130" s="5"/>
      <c r="Q130" s="5"/>
      <c r="R130" s="5"/>
      <c r="S130" s="5"/>
      <c r="T130" s="9">
        <v>150</v>
      </c>
      <c r="U130" s="5">
        <f>F130*H130*T130/100</f>
        <v>26545.5</v>
      </c>
      <c r="V130" s="5"/>
      <c r="W130" s="5"/>
      <c r="X130" s="5">
        <f t="shared" si="84"/>
        <v>78868.273229999992</v>
      </c>
      <c r="Y130" s="5">
        <f t="shared" si="85"/>
        <v>228361.91102999999</v>
      </c>
      <c r="Z130" s="10">
        <v>1</v>
      </c>
      <c r="AA130" s="11">
        <f t="shared" si="86"/>
        <v>149493.6378</v>
      </c>
    </row>
    <row r="131" spans="1:27" s="59" customFormat="1" ht="17.850000000000001" customHeight="1">
      <c r="A131" s="71">
        <v>4</v>
      </c>
      <c r="B131" s="3" t="s">
        <v>153</v>
      </c>
      <c r="C131" s="4" t="s">
        <v>29</v>
      </c>
      <c r="D131" s="60" t="s">
        <v>20</v>
      </c>
      <c r="E131" s="5"/>
      <c r="F131" s="4">
        <v>17697</v>
      </c>
      <c r="G131" s="4">
        <v>3.73</v>
      </c>
      <c r="H131" s="6">
        <v>1</v>
      </c>
      <c r="I131" s="5">
        <f t="shared" si="80"/>
        <v>66009.81</v>
      </c>
      <c r="J131" s="7">
        <v>2.34</v>
      </c>
      <c r="K131" s="5">
        <f t="shared" si="81"/>
        <v>154462.95539999998</v>
      </c>
      <c r="L131" s="5">
        <v>25</v>
      </c>
      <c r="M131" s="5">
        <f t="shared" si="82"/>
        <v>38615.738849999994</v>
      </c>
      <c r="N131" s="5">
        <v>10</v>
      </c>
      <c r="O131" s="5">
        <f t="shared" si="83"/>
        <v>15446.295539999997</v>
      </c>
      <c r="P131" s="5"/>
      <c r="Q131" s="5"/>
      <c r="R131" s="5"/>
      <c r="S131" s="5"/>
      <c r="T131" s="9">
        <v>150</v>
      </c>
      <c r="U131" s="5">
        <f>F131*H131*T131/100</f>
        <v>26545.5</v>
      </c>
      <c r="V131" s="5"/>
      <c r="W131" s="5"/>
      <c r="X131" s="5">
        <f t="shared" si="84"/>
        <v>80607.534389999986</v>
      </c>
      <c r="Y131" s="5">
        <f t="shared" si="85"/>
        <v>235070.48978999996</v>
      </c>
      <c r="Z131" s="10">
        <v>1</v>
      </c>
      <c r="AA131" s="11">
        <f t="shared" si="86"/>
        <v>154462.95539999998</v>
      </c>
    </row>
    <row r="132" spans="1:27" s="59" customFormat="1" ht="17.850000000000001" customHeight="1">
      <c r="A132" s="71">
        <v>5</v>
      </c>
      <c r="B132" s="3" t="s">
        <v>234</v>
      </c>
      <c r="C132" s="4" t="s">
        <v>30</v>
      </c>
      <c r="D132" s="60" t="s">
        <v>20</v>
      </c>
      <c r="E132" s="5" t="s">
        <v>18</v>
      </c>
      <c r="F132" s="4">
        <v>17697</v>
      </c>
      <c r="G132" s="4">
        <v>4.53</v>
      </c>
      <c r="H132" s="6">
        <v>1</v>
      </c>
      <c r="I132" s="5">
        <f t="shared" si="80"/>
        <v>80167.41</v>
      </c>
      <c r="J132" s="7">
        <v>2.34</v>
      </c>
      <c r="K132" s="5">
        <f t="shared" si="81"/>
        <v>187591.73939999999</v>
      </c>
      <c r="L132" s="5">
        <v>25</v>
      </c>
      <c r="M132" s="5">
        <f t="shared" si="82"/>
        <v>46897.934849999991</v>
      </c>
      <c r="N132" s="5">
        <v>10</v>
      </c>
      <c r="O132" s="5">
        <f t="shared" si="83"/>
        <v>18759.173939999997</v>
      </c>
      <c r="P132" s="5"/>
      <c r="Q132" s="5"/>
      <c r="R132" s="5"/>
      <c r="S132" s="5"/>
      <c r="T132" s="5"/>
      <c r="U132" s="5"/>
      <c r="V132" s="5"/>
      <c r="W132" s="5"/>
      <c r="X132" s="5">
        <f t="shared" si="84"/>
        <v>65657.108789999984</v>
      </c>
      <c r="Y132" s="5">
        <f t="shared" si="85"/>
        <v>253248.84818999999</v>
      </c>
      <c r="Z132" s="10">
        <v>1</v>
      </c>
      <c r="AA132" s="11">
        <f t="shared" si="86"/>
        <v>187591.73939999999</v>
      </c>
    </row>
    <row r="133" spans="1:27" s="59" customFormat="1" ht="17.850000000000001" customHeight="1">
      <c r="A133" s="71">
        <v>6</v>
      </c>
      <c r="B133" s="3" t="s">
        <v>330</v>
      </c>
      <c r="C133" s="4" t="s">
        <v>31</v>
      </c>
      <c r="D133" s="60" t="s">
        <v>20</v>
      </c>
      <c r="E133" s="5"/>
      <c r="F133" s="4">
        <v>17697</v>
      </c>
      <c r="G133" s="4">
        <v>3.73</v>
      </c>
      <c r="H133" s="74">
        <v>0.75</v>
      </c>
      <c r="I133" s="5">
        <f t="shared" si="80"/>
        <v>49507.357499999998</v>
      </c>
      <c r="J133" s="7">
        <v>2.34</v>
      </c>
      <c r="K133" s="5">
        <f t="shared" si="81"/>
        <v>115847.21654999998</v>
      </c>
      <c r="L133" s="5">
        <v>25</v>
      </c>
      <c r="M133" s="5">
        <f t="shared" si="82"/>
        <v>28961.804137499992</v>
      </c>
      <c r="N133" s="5">
        <v>10</v>
      </c>
      <c r="O133" s="5">
        <f t="shared" si="83"/>
        <v>11584.721654999999</v>
      </c>
      <c r="P133" s="5"/>
      <c r="Q133" s="5"/>
      <c r="R133" s="5"/>
      <c r="S133" s="5"/>
      <c r="T133" s="5"/>
      <c r="U133" s="5"/>
      <c r="V133" s="5"/>
      <c r="W133" s="5"/>
      <c r="X133" s="5">
        <f t="shared" si="84"/>
        <v>40546.52579249999</v>
      </c>
      <c r="Y133" s="5">
        <f t="shared" si="85"/>
        <v>156393.74234249996</v>
      </c>
      <c r="Z133" s="133">
        <v>0.75</v>
      </c>
      <c r="AA133" s="11">
        <f t="shared" si="86"/>
        <v>115847.21654999998</v>
      </c>
    </row>
    <row r="134" spans="1:27" s="59" customFormat="1" ht="17.850000000000001" customHeight="1">
      <c r="A134" s="71">
        <v>7</v>
      </c>
      <c r="B134" s="3" t="s">
        <v>514</v>
      </c>
      <c r="C134" s="4" t="s">
        <v>31</v>
      </c>
      <c r="D134" s="60">
        <v>21.5</v>
      </c>
      <c r="E134" s="5"/>
      <c r="F134" s="4">
        <v>17697</v>
      </c>
      <c r="G134" s="4">
        <v>3.69</v>
      </c>
      <c r="H134" s="6">
        <v>1</v>
      </c>
      <c r="I134" s="5">
        <f t="shared" si="80"/>
        <v>65301.93</v>
      </c>
      <c r="J134" s="7">
        <v>2.34</v>
      </c>
      <c r="K134" s="5">
        <f t="shared" si="81"/>
        <v>152806.51619999998</v>
      </c>
      <c r="L134" s="5">
        <v>25</v>
      </c>
      <c r="M134" s="5">
        <f t="shared" si="82"/>
        <v>38201.629049999996</v>
      </c>
      <c r="N134" s="5">
        <v>10</v>
      </c>
      <c r="O134" s="5">
        <f t="shared" si="83"/>
        <v>15280.651619999997</v>
      </c>
      <c r="P134" s="5"/>
      <c r="Q134" s="5"/>
      <c r="R134" s="5"/>
      <c r="S134" s="5"/>
      <c r="T134" s="9">
        <v>150</v>
      </c>
      <c r="U134" s="5">
        <f>F134*H134*T134/100</f>
        <v>26545.5</v>
      </c>
      <c r="V134" s="5"/>
      <c r="W134" s="5"/>
      <c r="X134" s="5">
        <f t="shared" si="84"/>
        <v>80027.780669999993</v>
      </c>
      <c r="Y134" s="5">
        <f t="shared" si="85"/>
        <v>232834.29686999996</v>
      </c>
      <c r="Z134" s="10">
        <v>1</v>
      </c>
      <c r="AA134" s="11">
        <f t="shared" si="86"/>
        <v>152806.51619999998</v>
      </c>
    </row>
    <row r="135" spans="1:27" s="59" customFormat="1" ht="17.850000000000001" customHeight="1">
      <c r="A135" s="71"/>
      <c r="B135" s="62" t="s">
        <v>22</v>
      </c>
      <c r="C135" s="61"/>
      <c r="D135" s="63"/>
      <c r="E135" s="5"/>
      <c r="F135" s="61"/>
      <c r="G135" s="61"/>
      <c r="H135" s="292">
        <f>SUM(H128:H134)</f>
        <v>6.75</v>
      </c>
      <c r="I135" s="66">
        <f>SUM(I128:I134)</f>
        <v>467510.49749999994</v>
      </c>
      <c r="J135" s="64"/>
      <c r="K135" s="66">
        <f>SUM(K128:K134)</f>
        <v>1093974.56415</v>
      </c>
      <c r="L135" s="64"/>
      <c r="M135" s="66">
        <f>SUM(M128:M134)</f>
        <v>273493.6410375</v>
      </c>
      <c r="N135" s="64"/>
      <c r="O135" s="66">
        <f>SUM(O128:O134)</f>
        <v>109397.45641499999</v>
      </c>
      <c r="P135" s="64"/>
      <c r="Q135" s="66">
        <f>SUM(Q128:Q134)</f>
        <v>0</v>
      </c>
      <c r="R135" s="64"/>
      <c r="S135" s="66">
        <f>SUM(S128:S134)</f>
        <v>0</v>
      </c>
      <c r="T135" s="64"/>
      <c r="U135" s="66">
        <f>SUM(U128:U134)</f>
        <v>132727.5</v>
      </c>
      <c r="V135" s="64"/>
      <c r="W135" s="66">
        <f t="shared" ref="W135:Y135" si="87">SUM(W128:W134)</f>
        <v>0</v>
      </c>
      <c r="X135" s="66">
        <f t="shared" si="87"/>
        <v>515618.5974524999</v>
      </c>
      <c r="Y135" s="66">
        <f t="shared" si="87"/>
        <v>1609593.1616024999</v>
      </c>
      <c r="Z135" s="75">
        <f>SUM(Z128:Z134)</f>
        <v>6.75</v>
      </c>
      <c r="AA135" s="66">
        <f>SUM(AA128:AA134)</f>
        <v>1093974.56415</v>
      </c>
    </row>
    <row r="136" spans="1:27" s="59" customFormat="1" ht="17.850000000000001" customHeight="1">
      <c r="A136" s="275" t="s">
        <v>32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276"/>
    </row>
    <row r="137" spans="1:27" s="59" customFormat="1" ht="17.850000000000001" customHeight="1">
      <c r="A137" s="71">
        <v>1</v>
      </c>
      <c r="B137" s="3" t="s">
        <v>167</v>
      </c>
      <c r="C137" s="4">
        <v>4</v>
      </c>
      <c r="D137" s="4"/>
      <c r="E137" s="5"/>
      <c r="F137" s="4">
        <v>17697</v>
      </c>
      <c r="G137" s="4">
        <v>2.89</v>
      </c>
      <c r="H137" s="6">
        <v>1</v>
      </c>
      <c r="I137" s="5">
        <f>F137*G137*H137</f>
        <v>51144.33</v>
      </c>
      <c r="J137" s="7">
        <v>1.45</v>
      </c>
      <c r="K137" s="8">
        <f t="shared" ref="K137:K138" si="88">I137*J137</f>
        <v>74159.2785</v>
      </c>
      <c r="L137" s="5"/>
      <c r="M137" s="5"/>
      <c r="N137" s="5">
        <v>10</v>
      </c>
      <c r="O137" s="5">
        <f>K137*N137/100</f>
        <v>7415.92785</v>
      </c>
      <c r="P137" s="5"/>
      <c r="Q137" s="5"/>
      <c r="R137" s="5">
        <v>30</v>
      </c>
      <c r="S137" s="5">
        <f>(F137*H137)*R137/100</f>
        <v>5309.1</v>
      </c>
      <c r="T137" s="5"/>
      <c r="U137" s="5"/>
      <c r="V137" s="5"/>
      <c r="W137" s="5"/>
      <c r="X137" s="5">
        <f t="shared" ref="X137:X138" si="89">W137+U137+S137+Q137+O137+M137</f>
        <v>12725.02785</v>
      </c>
      <c r="Y137" s="5">
        <f>K137+X137</f>
        <v>86884.306349999999</v>
      </c>
      <c r="Z137" s="10">
        <v>1</v>
      </c>
      <c r="AA137" s="11">
        <f>K137</f>
        <v>74159.2785</v>
      </c>
    </row>
    <row r="138" spans="1:27" s="59" customFormat="1" ht="17.850000000000001" customHeight="1">
      <c r="A138" s="71">
        <v>2</v>
      </c>
      <c r="B138" s="3" t="s">
        <v>178</v>
      </c>
      <c r="C138" s="4">
        <v>4</v>
      </c>
      <c r="D138" s="7"/>
      <c r="E138" s="5"/>
      <c r="F138" s="4">
        <v>17697</v>
      </c>
      <c r="G138" s="4">
        <v>2.89</v>
      </c>
      <c r="H138" s="74">
        <v>0.25</v>
      </c>
      <c r="I138" s="5">
        <f>F138*G138*H138</f>
        <v>12786.0825</v>
      </c>
      <c r="J138" s="7">
        <v>1.45</v>
      </c>
      <c r="K138" s="8">
        <f t="shared" si="88"/>
        <v>18539.819625</v>
      </c>
      <c r="L138" s="5"/>
      <c r="M138" s="5"/>
      <c r="N138" s="5">
        <v>10</v>
      </c>
      <c r="O138" s="5">
        <f>K138*N138/100</f>
        <v>1853.9819625</v>
      </c>
      <c r="P138" s="5"/>
      <c r="Q138" s="5"/>
      <c r="R138" s="5"/>
      <c r="S138" s="5"/>
      <c r="T138" s="5"/>
      <c r="U138" s="5"/>
      <c r="V138" s="5"/>
      <c r="W138" s="5"/>
      <c r="X138" s="5">
        <f t="shared" si="89"/>
        <v>1853.9819625</v>
      </c>
      <c r="Y138" s="5">
        <f>K138+X138</f>
        <v>20393.801587499998</v>
      </c>
      <c r="Z138" s="133">
        <v>0.25</v>
      </c>
      <c r="AA138" s="11">
        <f>K138</f>
        <v>18539.819625</v>
      </c>
    </row>
    <row r="139" spans="1:27" s="59" customFormat="1" ht="17.850000000000001" customHeight="1">
      <c r="A139" s="71"/>
      <c r="B139" s="62" t="s">
        <v>22</v>
      </c>
      <c r="C139" s="61"/>
      <c r="D139" s="63"/>
      <c r="E139" s="5"/>
      <c r="F139" s="61"/>
      <c r="G139" s="61"/>
      <c r="H139" s="292">
        <f>SUM(H137:H138)</f>
        <v>1.25</v>
      </c>
      <c r="I139" s="66">
        <f>SUM(I137:I138)</f>
        <v>63930.412500000006</v>
      </c>
      <c r="J139" s="64"/>
      <c r="K139" s="66">
        <f>SUM(K137:K138)</f>
        <v>92699.098125000004</v>
      </c>
      <c r="L139" s="64"/>
      <c r="M139" s="66">
        <f>SUM(M137:M138)</f>
        <v>0</v>
      </c>
      <c r="N139" s="64"/>
      <c r="O139" s="66">
        <f>SUM(O137:O138)</f>
        <v>9269.9098125</v>
      </c>
      <c r="P139" s="64"/>
      <c r="Q139" s="66">
        <f>SUM(Q137:Q138)</f>
        <v>0</v>
      </c>
      <c r="R139" s="5"/>
      <c r="S139" s="66">
        <f>SUM(S137:S138)</f>
        <v>5309.1</v>
      </c>
      <c r="T139" s="5"/>
      <c r="U139" s="66">
        <f>SUM(U137:U138)</f>
        <v>0</v>
      </c>
      <c r="V139" s="5"/>
      <c r="W139" s="66">
        <f t="shared" ref="W139:Y139" si="90">SUM(W137:W138)</f>
        <v>0</v>
      </c>
      <c r="X139" s="66">
        <f t="shared" si="90"/>
        <v>14579.0098125</v>
      </c>
      <c r="Y139" s="66">
        <f t="shared" si="90"/>
        <v>107278.1079375</v>
      </c>
      <c r="Z139" s="292">
        <f>SUM(Z137:Z138)</f>
        <v>1.25</v>
      </c>
      <c r="AA139" s="66">
        <f>SUM(AA137:AA138)</f>
        <v>92699.098125000004</v>
      </c>
    </row>
    <row r="140" spans="1:27" s="59" customFormat="1" ht="17.850000000000001" customHeight="1">
      <c r="A140" s="275" t="s">
        <v>34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276"/>
    </row>
    <row r="141" spans="1:27" s="59" customFormat="1" ht="17.850000000000001" customHeight="1">
      <c r="A141" s="71">
        <v>1</v>
      </c>
      <c r="B141" s="3" t="s">
        <v>324</v>
      </c>
      <c r="C141" s="4" t="s">
        <v>255</v>
      </c>
      <c r="D141" s="60">
        <v>24.4</v>
      </c>
      <c r="E141" s="5"/>
      <c r="F141" s="4">
        <v>17697</v>
      </c>
      <c r="G141" s="4">
        <v>4.67</v>
      </c>
      <c r="H141" s="60">
        <v>1</v>
      </c>
      <c r="I141" s="5">
        <f>F141*G141*H141</f>
        <v>82644.990000000005</v>
      </c>
      <c r="J141" s="7">
        <v>1.45</v>
      </c>
      <c r="K141" s="8">
        <f t="shared" ref="K141:K143" si="91">I141*J141</f>
        <v>119835.23550000001</v>
      </c>
      <c r="L141" s="5">
        <v>25</v>
      </c>
      <c r="M141" s="5">
        <f>K141*L141/100</f>
        <v>29958.808875000002</v>
      </c>
      <c r="N141" s="5">
        <v>10</v>
      </c>
      <c r="O141" s="5">
        <f>K141*N141/100</f>
        <v>11983.52355</v>
      </c>
      <c r="P141" s="5"/>
      <c r="Q141" s="5"/>
      <c r="R141" s="5"/>
      <c r="S141" s="5"/>
      <c r="T141" s="5"/>
      <c r="U141" s="5"/>
      <c r="V141" s="5"/>
      <c r="W141" s="5"/>
      <c r="X141" s="5">
        <f t="shared" ref="X141:X143" si="92">W141+U141+S141+Q141+O141+M141</f>
        <v>41942.332425000001</v>
      </c>
      <c r="Y141" s="5">
        <f>K141+X141</f>
        <v>161777.56792500001</v>
      </c>
      <c r="Z141" s="10">
        <v>1</v>
      </c>
      <c r="AA141" s="11">
        <f>K141</f>
        <v>119835.23550000001</v>
      </c>
    </row>
    <row r="142" spans="1:27" s="59" customFormat="1" ht="17.850000000000001" customHeight="1">
      <c r="A142" s="71">
        <v>2</v>
      </c>
      <c r="B142" s="3" t="s">
        <v>87</v>
      </c>
      <c r="C142" s="4" t="s">
        <v>173</v>
      </c>
      <c r="D142" s="60">
        <v>15.5</v>
      </c>
      <c r="E142" s="7"/>
      <c r="F142" s="4">
        <v>17697</v>
      </c>
      <c r="G142" s="4">
        <v>3.19</v>
      </c>
      <c r="H142" s="60">
        <v>1</v>
      </c>
      <c r="I142" s="5">
        <f>F142*G142*H142</f>
        <v>56453.43</v>
      </c>
      <c r="J142" s="7">
        <v>1.45</v>
      </c>
      <c r="K142" s="8">
        <f t="shared" si="91"/>
        <v>81857.473499999993</v>
      </c>
      <c r="L142" s="5"/>
      <c r="M142" s="5"/>
      <c r="N142" s="5">
        <v>10</v>
      </c>
      <c r="O142" s="5">
        <f>K142*N142/100</f>
        <v>8185.7473499999987</v>
      </c>
      <c r="P142" s="5"/>
      <c r="Q142" s="5"/>
      <c r="R142" s="5"/>
      <c r="S142" s="5"/>
      <c r="T142" s="5"/>
      <c r="U142" s="5"/>
      <c r="V142" s="5"/>
      <c r="W142" s="5"/>
      <c r="X142" s="5">
        <f t="shared" si="92"/>
        <v>8185.7473499999987</v>
      </c>
      <c r="Y142" s="5">
        <f>K142+X142</f>
        <v>90043.220849999998</v>
      </c>
      <c r="Z142" s="10">
        <v>1</v>
      </c>
      <c r="AA142" s="11">
        <f>K142</f>
        <v>81857.473499999993</v>
      </c>
    </row>
    <row r="143" spans="1:27" s="59" customFormat="1" ht="17.850000000000001" customHeight="1">
      <c r="A143" s="71">
        <v>3</v>
      </c>
      <c r="B143" s="3" t="s">
        <v>172</v>
      </c>
      <c r="C143" s="4">
        <v>4</v>
      </c>
      <c r="D143" s="3"/>
      <c r="E143" s="7" t="s">
        <v>232</v>
      </c>
      <c r="F143" s="4">
        <v>17697</v>
      </c>
      <c r="G143" s="4">
        <v>2.89</v>
      </c>
      <c r="H143" s="60">
        <v>1</v>
      </c>
      <c r="I143" s="5">
        <f>F143*G143*H143</f>
        <v>51144.33</v>
      </c>
      <c r="J143" s="7">
        <v>1.45</v>
      </c>
      <c r="K143" s="8">
        <f t="shared" si="91"/>
        <v>74159.2785</v>
      </c>
      <c r="L143" s="5"/>
      <c r="M143" s="5"/>
      <c r="N143" s="5">
        <v>10</v>
      </c>
      <c r="O143" s="5">
        <f>K143*N143/100</f>
        <v>7415.92785</v>
      </c>
      <c r="P143" s="5"/>
      <c r="Q143" s="5"/>
      <c r="R143" s="5"/>
      <c r="S143" s="5"/>
      <c r="T143" s="5"/>
      <c r="U143" s="5"/>
      <c r="V143" s="5">
        <v>20</v>
      </c>
      <c r="W143" s="5">
        <f>(F143*V143)/100</f>
        <v>3539.4</v>
      </c>
      <c r="X143" s="5">
        <f t="shared" si="92"/>
        <v>10955.32785</v>
      </c>
      <c r="Y143" s="5">
        <f>K143+X143</f>
        <v>85114.606350000002</v>
      </c>
      <c r="Z143" s="10">
        <v>1</v>
      </c>
      <c r="AA143" s="11">
        <f>K143</f>
        <v>74159.2785</v>
      </c>
    </row>
    <row r="144" spans="1:27" s="59" customFormat="1" ht="17.850000000000001" customHeight="1">
      <c r="A144" s="71"/>
      <c r="B144" s="62" t="s">
        <v>22</v>
      </c>
      <c r="C144" s="61"/>
      <c r="D144" s="63"/>
      <c r="E144" s="5"/>
      <c r="F144" s="61"/>
      <c r="G144" s="61"/>
      <c r="H144" s="130">
        <f>SUM(H141:H143)</f>
        <v>3</v>
      </c>
      <c r="I144" s="66">
        <f>SUM(I141:I143)</f>
        <v>190242.75</v>
      </c>
      <c r="J144" s="64"/>
      <c r="K144" s="66">
        <f>SUM(K141:K143)</f>
        <v>275851.98749999999</v>
      </c>
      <c r="L144" s="64"/>
      <c r="M144" s="66">
        <f>SUM(M141:M143)</f>
        <v>29958.808875000002</v>
      </c>
      <c r="N144" s="64"/>
      <c r="O144" s="66">
        <f>SUM(O141:O143)</f>
        <v>27585.19875</v>
      </c>
      <c r="P144" s="64"/>
      <c r="Q144" s="66">
        <f>SUM(Q141:Q143)</f>
        <v>0</v>
      </c>
      <c r="R144" s="5"/>
      <c r="S144" s="66">
        <f>SUM(S141:S143)</f>
        <v>0</v>
      </c>
      <c r="T144" s="5"/>
      <c r="U144" s="66">
        <f>SUM(U141:U143)</f>
        <v>0</v>
      </c>
      <c r="V144" s="5"/>
      <c r="W144" s="66">
        <f t="shared" ref="W144:Y144" si="93">SUM(W141:W143)</f>
        <v>3539.4</v>
      </c>
      <c r="X144" s="66">
        <f t="shared" si="93"/>
        <v>61083.407625</v>
      </c>
      <c r="Y144" s="66">
        <f t="shared" si="93"/>
        <v>336935.39512500004</v>
      </c>
      <c r="Z144" s="65">
        <f>SUM(Z141:Z143)</f>
        <v>3</v>
      </c>
      <c r="AA144" s="66">
        <f>SUM(AA141:AA143)</f>
        <v>275851.98749999999</v>
      </c>
    </row>
    <row r="145" spans="1:27" s="59" customFormat="1" ht="17.850000000000001" customHeight="1">
      <c r="A145" s="71"/>
      <c r="B145" s="131" t="s">
        <v>88</v>
      </c>
      <c r="C145" s="61"/>
      <c r="D145" s="61"/>
      <c r="E145" s="135"/>
      <c r="F145" s="136"/>
      <c r="G145" s="136"/>
      <c r="H145" s="93">
        <f>H126+H135+H139+H144</f>
        <v>12.5</v>
      </c>
      <c r="I145" s="66">
        <f>I126+I135+I139+I144</f>
        <v>852729.94499999995</v>
      </c>
      <c r="J145" s="64"/>
      <c r="K145" s="66">
        <f>K126+K135+K139+K144</f>
        <v>1910703.944475</v>
      </c>
      <c r="L145" s="64"/>
      <c r="M145" s="66">
        <f>M126+M135+M139+M144</f>
        <v>415497.02358749998</v>
      </c>
      <c r="N145" s="64"/>
      <c r="O145" s="66">
        <f>O126+O135+O139+O144</f>
        <v>258297.1386525</v>
      </c>
      <c r="P145" s="64"/>
      <c r="Q145" s="66">
        <f>Q126+Q135+Q139+Q144</f>
        <v>0</v>
      </c>
      <c r="R145" s="5"/>
      <c r="S145" s="66">
        <f>S126+S135+S139+S144</f>
        <v>5309.1</v>
      </c>
      <c r="T145" s="5"/>
      <c r="U145" s="66">
        <f>U126+U135+U139+U144</f>
        <v>176970</v>
      </c>
      <c r="V145" s="5"/>
      <c r="W145" s="66">
        <f>W126+W135+W139+W144</f>
        <v>3539.4</v>
      </c>
      <c r="X145" s="66">
        <f>X126+X135+X139+X144</f>
        <v>792385.91803499986</v>
      </c>
      <c r="Y145" s="66">
        <f>Y126+Y135+Y139+Y144</f>
        <v>2703089.8625099994</v>
      </c>
      <c r="Z145" s="65">
        <f>Z126+Z135+Z139+Z144</f>
        <v>12</v>
      </c>
      <c r="AA145" s="66">
        <f>AA126+AA135+AA139+AA144</f>
        <v>1751223.8895750002</v>
      </c>
    </row>
    <row r="146" spans="1:27" ht="17.850000000000001" customHeight="1" thickBot="1">
      <c r="A146" s="289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</row>
    <row r="147" spans="1:27" s="59" customFormat="1" ht="17.850000000000001" customHeight="1">
      <c r="A147" s="272" t="s">
        <v>179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4"/>
    </row>
    <row r="148" spans="1:27" s="59" customFormat="1" ht="17.850000000000001" customHeight="1">
      <c r="A148" s="284" t="s">
        <v>14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285"/>
    </row>
    <row r="149" spans="1:27" s="59" customFormat="1" ht="17.850000000000001" customHeight="1">
      <c r="A149" s="2">
        <v>1</v>
      </c>
      <c r="B149" s="3" t="s">
        <v>239</v>
      </c>
      <c r="C149" s="4" t="s">
        <v>54</v>
      </c>
      <c r="D149" s="7" t="s">
        <v>20</v>
      </c>
      <c r="E149" s="5"/>
      <c r="F149" s="4">
        <v>17697</v>
      </c>
      <c r="G149" s="4">
        <v>5.77</v>
      </c>
      <c r="H149" s="74">
        <v>0.25</v>
      </c>
      <c r="I149" s="5">
        <f>F149*G149*H149</f>
        <v>25527.922499999997</v>
      </c>
      <c r="J149" s="7">
        <v>3.42</v>
      </c>
      <c r="K149" s="5">
        <f>I149*J149</f>
        <v>87305.494949999993</v>
      </c>
      <c r="L149" s="5">
        <v>25</v>
      </c>
      <c r="M149" s="5">
        <f>K149*L149/100</f>
        <v>21826.373737499998</v>
      </c>
      <c r="N149" s="5">
        <v>10</v>
      </c>
      <c r="O149" s="5">
        <f>K149*N149/100</f>
        <v>8730.5494949999993</v>
      </c>
      <c r="P149" s="9"/>
      <c r="Q149" s="5"/>
      <c r="R149" s="5"/>
      <c r="S149" s="5"/>
      <c r="T149" s="9"/>
      <c r="U149" s="5"/>
      <c r="V149" s="5"/>
      <c r="W149" s="5"/>
      <c r="X149" s="5">
        <f t="shared" ref="X149:X151" si="94">W149+U149+S149+Q149+O149+M149</f>
        <v>30556.923232499998</v>
      </c>
      <c r="Y149" s="5">
        <f>K149+X149</f>
        <v>117862.4181825</v>
      </c>
      <c r="Z149" s="133"/>
      <c r="AA149" s="277"/>
    </row>
    <row r="150" spans="1:27" s="59" customFormat="1" ht="17.850000000000001" customHeight="1">
      <c r="A150" s="71">
        <v>2</v>
      </c>
      <c r="B150" s="3" t="s">
        <v>163</v>
      </c>
      <c r="C150" s="4" t="s">
        <v>19</v>
      </c>
      <c r="D150" s="7" t="s">
        <v>20</v>
      </c>
      <c r="E150" s="5" t="s">
        <v>18</v>
      </c>
      <c r="F150" s="4">
        <v>17697</v>
      </c>
      <c r="G150" s="4">
        <v>5.99</v>
      </c>
      <c r="H150" s="74">
        <v>0.25</v>
      </c>
      <c r="I150" s="5">
        <f>F150*G150*H150</f>
        <v>26501.2575</v>
      </c>
      <c r="J150" s="7">
        <v>3.42</v>
      </c>
      <c r="K150" s="5">
        <f>I150*J150</f>
        <v>90634.30064999999</v>
      </c>
      <c r="L150" s="5">
        <v>25</v>
      </c>
      <c r="M150" s="5">
        <f>K150*L150/100</f>
        <v>22658.575162499998</v>
      </c>
      <c r="N150" s="5">
        <v>10</v>
      </c>
      <c r="O150" s="5">
        <f>K150*N150/100</f>
        <v>9063.4300649999986</v>
      </c>
      <c r="P150" s="9"/>
      <c r="Q150" s="5"/>
      <c r="R150" s="5"/>
      <c r="S150" s="5"/>
      <c r="T150" s="9">
        <v>200</v>
      </c>
      <c r="U150" s="5">
        <f>F150*H150*T150/100</f>
        <v>8848.5</v>
      </c>
      <c r="V150" s="5"/>
      <c r="W150" s="5"/>
      <c r="X150" s="5">
        <f t="shared" si="94"/>
        <v>40570.505227499998</v>
      </c>
      <c r="Y150" s="5">
        <f>K150+X150</f>
        <v>131204.80587749998</v>
      </c>
      <c r="Z150" s="133"/>
      <c r="AA150" s="277"/>
    </row>
    <row r="151" spans="1:27" s="59" customFormat="1" ht="17.850000000000001" customHeight="1">
      <c r="A151" s="71">
        <v>3</v>
      </c>
      <c r="B151" s="3" t="s">
        <v>163</v>
      </c>
      <c r="C151" s="4" t="s">
        <v>19</v>
      </c>
      <c r="D151" s="7" t="s">
        <v>20</v>
      </c>
      <c r="E151" s="5" t="s">
        <v>18</v>
      </c>
      <c r="F151" s="4">
        <v>17697</v>
      </c>
      <c r="G151" s="4">
        <v>5.99</v>
      </c>
      <c r="H151" s="6">
        <v>1</v>
      </c>
      <c r="I151" s="5">
        <f>F151*G151*H151</f>
        <v>106005.03</v>
      </c>
      <c r="J151" s="7">
        <v>3.42</v>
      </c>
      <c r="K151" s="5">
        <f>I151*J151</f>
        <v>362537.20259999996</v>
      </c>
      <c r="L151" s="5">
        <v>25</v>
      </c>
      <c r="M151" s="5">
        <f>K151*L151/100</f>
        <v>90634.30064999999</v>
      </c>
      <c r="N151" s="5">
        <v>10</v>
      </c>
      <c r="O151" s="5">
        <f>K151*N151/100</f>
        <v>36253.720259999995</v>
      </c>
      <c r="P151" s="9"/>
      <c r="Q151" s="5"/>
      <c r="R151" s="5"/>
      <c r="S151" s="5"/>
      <c r="T151" s="9">
        <v>200</v>
      </c>
      <c r="U151" s="5">
        <f>F151*H151*T151/100</f>
        <v>35394</v>
      </c>
      <c r="V151" s="5"/>
      <c r="W151" s="5"/>
      <c r="X151" s="5">
        <f t="shared" si="94"/>
        <v>162282.02090999999</v>
      </c>
      <c r="Y151" s="5">
        <f>K151+X151</f>
        <v>524819.22350999992</v>
      </c>
      <c r="Z151" s="10">
        <v>1</v>
      </c>
      <c r="AA151" s="11">
        <f>K151</f>
        <v>362537.20259999996</v>
      </c>
    </row>
    <row r="152" spans="1:27" s="67" customFormat="1" ht="17.850000000000001" customHeight="1">
      <c r="A152" s="209"/>
      <c r="B152" s="62" t="s">
        <v>22</v>
      </c>
      <c r="C152" s="61"/>
      <c r="D152" s="63"/>
      <c r="E152" s="64"/>
      <c r="F152" s="61"/>
      <c r="G152" s="61"/>
      <c r="H152" s="143">
        <f>SUM(H149:H151)</f>
        <v>1.5</v>
      </c>
      <c r="I152" s="66">
        <f>SUM(I149:I151)</f>
        <v>158034.21</v>
      </c>
      <c r="J152" s="64"/>
      <c r="K152" s="66">
        <f>SUM(K149:K151)</f>
        <v>540476.99819999991</v>
      </c>
      <c r="L152" s="64"/>
      <c r="M152" s="66">
        <f>SUM(M149:M151)</f>
        <v>135119.24954999998</v>
      </c>
      <c r="N152" s="64"/>
      <c r="O152" s="66">
        <f>SUM(O149:O151)</f>
        <v>54047.699819999994</v>
      </c>
      <c r="P152" s="64"/>
      <c r="Q152" s="66">
        <f>SUM(Q149:Q151)</f>
        <v>0</v>
      </c>
      <c r="R152" s="64"/>
      <c r="S152" s="66">
        <f>SUM(S149:S151)</f>
        <v>0</v>
      </c>
      <c r="T152" s="64"/>
      <c r="U152" s="66">
        <f>SUM(U149:U151)</f>
        <v>44242.5</v>
      </c>
      <c r="V152" s="64"/>
      <c r="W152" s="66">
        <f t="shared" ref="W152:Y152" si="95">SUM(W149:W151)</f>
        <v>0</v>
      </c>
      <c r="X152" s="66">
        <f t="shared" si="95"/>
        <v>233409.44936999999</v>
      </c>
      <c r="Y152" s="66">
        <f t="shared" si="95"/>
        <v>773886.44756999984</v>
      </c>
      <c r="Z152" s="130">
        <f>SUM(Z149:Z151)</f>
        <v>1</v>
      </c>
      <c r="AA152" s="66">
        <f>SUM(AA149:AA151)</f>
        <v>362537.20259999996</v>
      </c>
    </row>
    <row r="153" spans="1:27" s="59" customFormat="1" ht="17.850000000000001" customHeight="1">
      <c r="A153" s="68" t="s">
        <v>23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70"/>
    </row>
    <row r="154" spans="1:27" s="59" customFormat="1" ht="17.850000000000001" customHeight="1">
      <c r="A154" s="71">
        <v>1</v>
      </c>
      <c r="B154" s="3" t="s">
        <v>152</v>
      </c>
      <c r="C154" s="4" t="s">
        <v>31</v>
      </c>
      <c r="D154" s="60">
        <v>6.3</v>
      </c>
      <c r="E154" s="5"/>
      <c r="F154" s="4">
        <v>17697</v>
      </c>
      <c r="G154" s="4">
        <v>3.49</v>
      </c>
      <c r="H154" s="6">
        <v>1</v>
      </c>
      <c r="I154" s="5">
        <f t="shared" ref="I154:I164" si="96">F154*G154*H154</f>
        <v>61762.530000000006</v>
      </c>
      <c r="J154" s="7">
        <v>2.34</v>
      </c>
      <c r="K154" s="5">
        <f t="shared" ref="K154:K164" si="97">I154*J154</f>
        <v>144524.32020000002</v>
      </c>
      <c r="L154" s="5">
        <v>25</v>
      </c>
      <c r="M154" s="5">
        <f t="shared" ref="M154:M164" si="98">K154*L154/100</f>
        <v>36131.080050000004</v>
      </c>
      <c r="N154" s="5">
        <v>10</v>
      </c>
      <c r="O154" s="5">
        <f t="shared" ref="O154:O164" si="99">K154*N154/100</f>
        <v>14452.43202</v>
      </c>
      <c r="P154" s="9"/>
      <c r="Q154" s="5"/>
      <c r="R154" s="5"/>
      <c r="S154" s="5"/>
      <c r="T154" s="9">
        <v>150</v>
      </c>
      <c r="U154" s="5">
        <f>F154*H154*T154/100</f>
        <v>26545.5</v>
      </c>
      <c r="V154" s="5"/>
      <c r="W154" s="5"/>
      <c r="X154" s="5">
        <f t="shared" ref="X154:X164" si="100">W154+U154+S154+Q154+O154+M154</f>
        <v>77129.012069999997</v>
      </c>
      <c r="Y154" s="5">
        <f t="shared" ref="Y154:Y164" si="101">K154+X154</f>
        <v>221653.33227000001</v>
      </c>
      <c r="Z154" s="10">
        <v>1</v>
      </c>
      <c r="AA154" s="11">
        <f t="shared" ref="AA154:AA161" si="102">K154</f>
        <v>144524.32020000002</v>
      </c>
    </row>
    <row r="155" spans="1:27" s="59" customFormat="1" ht="17.850000000000001" customHeight="1">
      <c r="A155" s="71">
        <v>2</v>
      </c>
      <c r="B155" s="238" t="s">
        <v>320</v>
      </c>
      <c r="C155" s="4" t="s">
        <v>30</v>
      </c>
      <c r="D155" s="60">
        <v>22.8</v>
      </c>
      <c r="E155" s="5" t="s">
        <v>18</v>
      </c>
      <c r="F155" s="4">
        <v>17697</v>
      </c>
      <c r="G155" s="4">
        <v>4.46</v>
      </c>
      <c r="H155" s="6">
        <v>1</v>
      </c>
      <c r="I155" s="5">
        <f>F155*G155*H155</f>
        <v>78928.62</v>
      </c>
      <c r="J155" s="7">
        <v>2.34</v>
      </c>
      <c r="K155" s="5">
        <f>I155*J155</f>
        <v>184692.97079999998</v>
      </c>
      <c r="L155" s="5">
        <v>25</v>
      </c>
      <c r="M155" s="5">
        <f t="shared" si="98"/>
        <v>46173.242699999995</v>
      </c>
      <c r="N155" s="5">
        <v>10</v>
      </c>
      <c r="O155" s="5">
        <f t="shared" si="99"/>
        <v>18469.29708</v>
      </c>
      <c r="P155" s="64"/>
      <c r="Q155" s="9"/>
      <c r="R155" s="5"/>
      <c r="S155" s="5"/>
      <c r="T155" s="9">
        <v>150</v>
      </c>
      <c r="U155" s="5">
        <f>F155*H155*T155/100</f>
        <v>26545.5</v>
      </c>
      <c r="V155" s="5"/>
      <c r="W155" s="5"/>
      <c r="X155" s="5">
        <f t="shared" si="100"/>
        <v>91188.039779999992</v>
      </c>
      <c r="Y155" s="5">
        <f t="shared" si="101"/>
        <v>275881.01058</v>
      </c>
      <c r="Z155" s="10">
        <v>1</v>
      </c>
      <c r="AA155" s="11">
        <f t="shared" si="102"/>
        <v>184692.97079999998</v>
      </c>
    </row>
    <row r="156" spans="1:27" s="59" customFormat="1" ht="17.850000000000001" customHeight="1">
      <c r="A156" s="71">
        <v>3</v>
      </c>
      <c r="B156" s="238" t="s">
        <v>320</v>
      </c>
      <c r="C156" s="4" t="s">
        <v>30</v>
      </c>
      <c r="D156" s="60" t="s">
        <v>20</v>
      </c>
      <c r="E156" s="5" t="s">
        <v>18</v>
      </c>
      <c r="F156" s="4">
        <v>17697</v>
      </c>
      <c r="G156" s="4">
        <v>4.53</v>
      </c>
      <c r="H156" s="6">
        <v>1</v>
      </c>
      <c r="I156" s="5">
        <f>F156*G156*H156</f>
        <v>80167.41</v>
      </c>
      <c r="J156" s="7">
        <v>2.34</v>
      </c>
      <c r="K156" s="5">
        <f>I156*J156</f>
        <v>187591.73939999999</v>
      </c>
      <c r="L156" s="5">
        <v>25</v>
      </c>
      <c r="M156" s="5">
        <f t="shared" si="98"/>
        <v>46897.934849999991</v>
      </c>
      <c r="N156" s="5">
        <v>10</v>
      </c>
      <c r="O156" s="5">
        <f t="shared" si="99"/>
        <v>18759.173939999997</v>
      </c>
      <c r="P156" s="64"/>
      <c r="Q156" s="9"/>
      <c r="R156" s="5"/>
      <c r="S156" s="5"/>
      <c r="T156" s="9">
        <v>150</v>
      </c>
      <c r="U156" s="5">
        <f>F156*H156*T156/100</f>
        <v>26545.5</v>
      </c>
      <c r="V156" s="5"/>
      <c r="W156" s="5"/>
      <c r="X156" s="5">
        <f t="shared" si="100"/>
        <v>92202.608789999984</v>
      </c>
      <c r="Y156" s="5">
        <f t="shared" si="101"/>
        <v>279794.34818999999</v>
      </c>
      <c r="Z156" s="10">
        <v>1</v>
      </c>
      <c r="AA156" s="11">
        <f t="shared" si="102"/>
        <v>187591.73939999999</v>
      </c>
    </row>
    <row r="157" spans="1:27" s="59" customFormat="1" ht="17.850000000000001" customHeight="1">
      <c r="A157" s="71">
        <v>4</v>
      </c>
      <c r="B157" s="3" t="s">
        <v>153</v>
      </c>
      <c r="C157" s="4" t="s">
        <v>30</v>
      </c>
      <c r="D157" s="60" t="s">
        <v>20</v>
      </c>
      <c r="E157" s="5" t="s">
        <v>18</v>
      </c>
      <c r="F157" s="4">
        <v>17697</v>
      </c>
      <c r="G157" s="4">
        <v>4.53</v>
      </c>
      <c r="H157" s="6">
        <v>1</v>
      </c>
      <c r="I157" s="5">
        <f t="shared" si="96"/>
        <v>80167.41</v>
      </c>
      <c r="J157" s="7">
        <v>2.34</v>
      </c>
      <c r="K157" s="5">
        <f t="shared" si="97"/>
        <v>187591.73939999999</v>
      </c>
      <c r="L157" s="5">
        <v>25</v>
      </c>
      <c r="M157" s="5">
        <f t="shared" si="98"/>
        <v>46897.934849999991</v>
      </c>
      <c r="N157" s="5">
        <v>10</v>
      </c>
      <c r="O157" s="5">
        <f t="shared" si="99"/>
        <v>18759.173939999997</v>
      </c>
      <c r="P157" s="9"/>
      <c r="Q157" s="5"/>
      <c r="R157" s="5"/>
      <c r="S157" s="5"/>
      <c r="T157" s="9">
        <v>150</v>
      </c>
      <c r="U157" s="5">
        <f>F157*H157*T157/100</f>
        <v>26545.5</v>
      </c>
      <c r="V157" s="5"/>
      <c r="W157" s="5"/>
      <c r="X157" s="5">
        <f t="shared" si="100"/>
        <v>92202.608789999984</v>
      </c>
      <c r="Y157" s="5">
        <f t="shared" si="101"/>
        <v>279794.34818999999</v>
      </c>
      <c r="Z157" s="10">
        <v>1</v>
      </c>
      <c r="AA157" s="11">
        <f t="shared" si="102"/>
        <v>187591.73939999999</v>
      </c>
    </row>
    <row r="158" spans="1:27" s="59" customFormat="1" ht="17.850000000000001" customHeight="1">
      <c r="A158" s="71">
        <v>5</v>
      </c>
      <c r="B158" s="3" t="s">
        <v>234</v>
      </c>
      <c r="C158" s="4" t="s">
        <v>27</v>
      </c>
      <c r="D158" s="60">
        <v>14.6</v>
      </c>
      <c r="E158" s="5" t="s">
        <v>28</v>
      </c>
      <c r="F158" s="4">
        <v>17697</v>
      </c>
      <c r="G158" s="7">
        <v>4.0999999999999996</v>
      </c>
      <c r="H158" s="6">
        <v>1</v>
      </c>
      <c r="I158" s="5">
        <f>F158*G158*H158</f>
        <v>72557.7</v>
      </c>
      <c r="J158" s="7">
        <v>2.34</v>
      </c>
      <c r="K158" s="5">
        <f>I158*J158</f>
        <v>169785.01799999998</v>
      </c>
      <c r="L158" s="5">
        <v>25</v>
      </c>
      <c r="M158" s="5">
        <f t="shared" si="98"/>
        <v>42446.254499999995</v>
      </c>
      <c r="N158" s="5">
        <v>10</v>
      </c>
      <c r="O158" s="5">
        <f t="shared" si="99"/>
        <v>16978.501799999998</v>
      </c>
      <c r="P158" s="9"/>
      <c r="Q158" s="5"/>
      <c r="R158" s="5"/>
      <c r="S158" s="5"/>
      <c r="T158" s="5"/>
      <c r="U158" s="5"/>
      <c r="V158" s="5"/>
      <c r="W158" s="5"/>
      <c r="X158" s="5">
        <f t="shared" si="100"/>
        <v>59424.756299999994</v>
      </c>
      <c r="Y158" s="5">
        <f t="shared" si="101"/>
        <v>229209.77429999999</v>
      </c>
      <c r="Z158" s="10">
        <v>1</v>
      </c>
      <c r="AA158" s="11">
        <f t="shared" si="102"/>
        <v>169785.01799999998</v>
      </c>
    </row>
    <row r="159" spans="1:27" s="59" customFormat="1" ht="17.850000000000001" customHeight="1">
      <c r="A159" s="71">
        <v>6</v>
      </c>
      <c r="B159" s="238" t="s">
        <v>336</v>
      </c>
      <c r="C159" s="4" t="s">
        <v>31</v>
      </c>
      <c r="D159" s="60">
        <v>4.3</v>
      </c>
      <c r="E159" s="5"/>
      <c r="F159" s="4">
        <v>17697</v>
      </c>
      <c r="G159" s="4">
        <v>3.45</v>
      </c>
      <c r="H159" s="6">
        <v>0.5</v>
      </c>
      <c r="I159" s="5">
        <f t="shared" si="96"/>
        <v>30527.325000000001</v>
      </c>
      <c r="J159" s="7">
        <v>2.34</v>
      </c>
      <c r="K159" s="5">
        <f t="shared" si="97"/>
        <v>71433.940499999997</v>
      </c>
      <c r="L159" s="5">
        <v>25</v>
      </c>
      <c r="M159" s="5">
        <f t="shared" si="98"/>
        <v>17858.485124999999</v>
      </c>
      <c r="N159" s="5">
        <v>10</v>
      </c>
      <c r="O159" s="5">
        <f t="shared" si="99"/>
        <v>7143.3940499999999</v>
      </c>
      <c r="P159" s="64"/>
      <c r="Q159" s="9"/>
      <c r="R159" s="5"/>
      <c r="S159" s="5"/>
      <c r="T159" s="5"/>
      <c r="U159" s="5"/>
      <c r="V159" s="5"/>
      <c r="W159" s="5"/>
      <c r="X159" s="5">
        <f t="shared" si="100"/>
        <v>25001.879174999998</v>
      </c>
      <c r="Y159" s="5">
        <f t="shared" si="101"/>
        <v>96435.819674999992</v>
      </c>
      <c r="Z159" s="10">
        <f>H159</f>
        <v>0.5</v>
      </c>
      <c r="AA159" s="11">
        <f t="shared" si="102"/>
        <v>71433.940499999997</v>
      </c>
    </row>
    <row r="160" spans="1:27" s="59" customFormat="1" ht="17.850000000000001" customHeight="1">
      <c r="A160" s="71">
        <v>7</v>
      </c>
      <c r="B160" s="3" t="s">
        <v>380</v>
      </c>
      <c r="C160" s="4" t="s">
        <v>31</v>
      </c>
      <c r="D160" s="7">
        <v>23.1</v>
      </c>
      <c r="E160" s="5"/>
      <c r="F160" s="4">
        <v>17697</v>
      </c>
      <c r="G160" s="7">
        <v>3.69</v>
      </c>
      <c r="H160" s="6">
        <v>1</v>
      </c>
      <c r="I160" s="5">
        <f>F160*G160*H160</f>
        <v>65301.93</v>
      </c>
      <c r="J160" s="7">
        <v>2.34</v>
      </c>
      <c r="K160" s="5">
        <f>I160*J160</f>
        <v>152806.51619999998</v>
      </c>
      <c r="L160" s="5">
        <v>25</v>
      </c>
      <c r="M160" s="5">
        <f t="shared" si="98"/>
        <v>38201.629049999996</v>
      </c>
      <c r="N160" s="5">
        <v>10</v>
      </c>
      <c r="O160" s="5">
        <f t="shared" si="99"/>
        <v>15280.651619999997</v>
      </c>
      <c r="P160" s="9"/>
      <c r="Q160" s="5"/>
      <c r="R160" s="5"/>
      <c r="S160" s="5"/>
      <c r="T160" s="9">
        <v>150</v>
      </c>
      <c r="U160" s="5">
        <f>F160*H160*T160/100</f>
        <v>26545.5</v>
      </c>
      <c r="V160" s="5"/>
      <c r="W160" s="5"/>
      <c r="X160" s="5">
        <f t="shared" si="100"/>
        <v>80027.780669999993</v>
      </c>
      <c r="Y160" s="5">
        <f t="shared" si="101"/>
        <v>232834.29686999996</v>
      </c>
      <c r="Z160" s="10">
        <v>1</v>
      </c>
      <c r="AA160" s="11">
        <f t="shared" si="102"/>
        <v>152806.51619999998</v>
      </c>
    </row>
    <row r="161" spans="1:27" s="59" customFormat="1" ht="17.850000000000001" customHeight="1">
      <c r="A161" s="71">
        <v>8</v>
      </c>
      <c r="B161" s="3" t="s">
        <v>381</v>
      </c>
      <c r="C161" s="4" t="s">
        <v>31</v>
      </c>
      <c r="D161" s="60" t="s">
        <v>20</v>
      </c>
      <c r="E161" s="5" t="s">
        <v>18</v>
      </c>
      <c r="F161" s="4">
        <v>17697</v>
      </c>
      <c r="G161" s="4">
        <v>4.53</v>
      </c>
      <c r="H161" s="6">
        <v>1</v>
      </c>
      <c r="I161" s="5">
        <f t="shared" si="96"/>
        <v>80167.41</v>
      </c>
      <c r="J161" s="7">
        <v>2.34</v>
      </c>
      <c r="K161" s="5">
        <f t="shared" si="97"/>
        <v>187591.73939999999</v>
      </c>
      <c r="L161" s="5">
        <v>25</v>
      </c>
      <c r="M161" s="5">
        <f t="shared" si="98"/>
        <v>46897.934849999991</v>
      </c>
      <c r="N161" s="5">
        <v>10</v>
      </c>
      <c r="O161" s="5">
        <f t="shared" si="99"/>
        <v>18759.173939999997</v>
      </c>
      <c r="P161" s="9"/>
      <c r="Q161" s="5"/>
      <c r="R161" s="5"/>
      <c r="S161" s="5"/>
      <c r="T161" s="9">
        <v>150</v>
      </c>
      <c r="U161" s="5">
        <f>F161*H161*T161/100</f>
        <v>26545.5</v>
      </c>
      <c r="V161" s="5"/>
      <c r="W161" s="5"/>
      <c r="X161" s="5">
        <f t="shared" si="100"/>
        <v>92202.608789999984</v>
      </c>
      <c r="Y161" s="5">
        <f t="shared" si="101"/>
        <v>279794.34818999999</v>
      </c>
      <c r="Z161" s="10">
        <v>1</v>
      </c>
      <c r="AA161" s="11">
        <f t="shared" si="102"/>
        <v>187591.73939999999</v>
      </c>
    </row>
    <row r="162" spans="1:27" s="59" customFormat="1" ht="17.850000000000001" customHeight="1">
      <c r="A162" s="71">
        <v>9</v>
      </c>
      <c r="B162" s="3" t="s">
        <v>337</v>
      </c>
      <c r="C162" s="4" t="s">
        <v>31</v>
      </c>
      <c r="D162" s="60" t="s">
        <v>20</v>
      </c>
      <c r="E162" s="5" t="s">
        <v>18</v>
      </c>
      <c r="F162" s="4">
        <v>17697</v>
      </c>
      <c r="G162" s="4">
        <v>4.53</v>
      </c>
      <c r="H162" s="6">
        <v>0.5</v>
      </c>
      <c r="I162" s="5">
        <f t="shared" si="96"/>
        <v>40083.705000000002</v>
      </c>
      <c r="J162" s="7">
        <v>2.34</v>
      </c>
      <c r="K162" s="5">
        <f t="shared" si="97"/>
        <v>93795.869699999996</v>
      </c>
      <c r="L162" s="5">
        <v>25</v>
      </c>
      <c r="M162" s="5">
        <f t="shared" si="98"/>
        <v>23448.967424999995</v>
      </c>
      <c r="N162" s="5">
        <v>10</v>
      </c>
      <c r="O162" s="5">
        <f t="shared" si="99"/>
        <v>9379.5869699999985</v>
      </c>
      <c r="P162" s="64"/>
      <c r="Q162" s="9"/>
      <c r="R162" s="5"/>
      <c r="S162" s="5"/>
      <c r="T162" s="9"/>
      <c r="U162" s="5"/>
      <c r="V162" s="5"/>
      <c r="W162" s="5"/>
      <c r="X162" s="5">
        <f t="shared" si="100"/>
        <v>32828.554394999992</v>
      </c>
      <c r="Y162" s="5">
        <f t="shared" si="101"/>
        <v>126624.42409499999</v>
      </c>
      <c r="Z162" s="10"/>
      <c r="AA162" s="11"/>
    </row>
    <row r="163" spans="1:27" s="59" customFormat="1" ht="17.850000000000001" customHeight="1">
      <c r="A163" s="71">
        <v>10</v>
      </c>
      <c r="B163" s="3" t="s">
        <v>337</v>
      </c>
      <c r="C163" s="4" t="s">
        <v>31</v>
      </c>
      <c r="D163" s="60">
        <v>7</v>
      </c>
      <c r="E163" s="5"/>
      <c r="F163" s="4">
        <v>17697</v>
      </c>
      <c r="G163" s="4">
        <v>3.53</v>
      </c>
      <c r="H163" s="6">
        <v>0.5</v>
      </c>
      <c r="I163" s="5">
        <f t="shared" si="96"/>
        <v>31235.204999999998</v>
      </c>
      <c r="J163" s="7">
        <v>2.34</v>
      </c>
      <c r="K163" s="5">
        <f t="shared" si="97"/>
        <v>73090.37969999999</v>
      </c>
      <c r="L163" s="5">
        <v>25</v>
      </c>
      <c r="M163" s="5">
        <f t="shared" si="98"/>
        <v>18272.594924999998</v>
      </c>
      <c r="N163" s="5">
        <v>10</v>
      </c>
      <c r="O163" s="5">
        <f t="shared" si="99"/>
        <v>7309.0379699999994</v>
      </c>
      <c r="P163" s="9"/>
      <c r="Q163" s="5"/>
      <c r="R163" s="5"/>
      <c r="S163" s="5"/>
      <c r="T163" s="5"/>
      <c r="U163" s="5"/>
      <c r="V163" s="5"/>
      <c r="W163" s="5"/>
      <c r="X163" s="5">
        <f t="shared" si="100"/>
        <v>25581.632894999995</v>
      </c>
      <c r="Y163" s="5">
        <f t="shared" si="101"/>
        <v>98672.012594999978</v>
      </c>
      <c r="Z163" s="10"/>
      <c r="AA163" s="11"/>
    </row>
    <row r="164" spans="1:27" s="59" customFormat="1" ht="17.850000000000001" customHeight="1">
      <c r="A164" s="71">
        <v>11</v>
      </c>
      <c r="B164" s="3" t="s">
        <v>180</v>
      </c>
      <c r="C164" s="4" t="s">
        <v>31</v>
      </c>
      <c r="D164" s="60">
        <v>24.1</v>
      </c>
      <c r="E164" s="5"/>
      <c r="F164" s="4">
        <v>17697</v>
      </c>
      <c r="G164" s="4">
        <v>3.69</v>
      </c>
      <c r="H164" s="6">
        <v>1</v>
      </c>
      <c r="I164" s="5">
        <f t="shared" si="96"/>
        <v>65301.93</v>
      </c>
      <c r="J164" s="7">
        <v>2.34</v>
      </c>
      <c r="K164" s="5">
        <f t="shared" si="97"/>
        <v>152806.51619999998</v>
      </c>
      <c r="L164" s="5">
        <v>25</v>
      </c>
      <c r="M164" s="5">
        <f t="shared" si="98"/>
        <v>38201.629049999996</v>
      </c>
      <c r="N164" s="5">
        <v>10</v>
      </c>
      <c r="O164" s="5">
        <f t="shared" si="99"/>
        <v>15280.651619999997</v>
      </c>
      <c r="P164" s="9"/>
      <c r="Q164" s="5"/>
      <c r="R164" s="5"/>
      <c r="S164" s="5"/>
      <c r="T164" s="9">
        <v>150</v>
      </c>
      <c r="U164" s="5">
        <f>F164*H164*T164/100</f>
        <v>26545.5</v>
      </c>
      <c r="V164" s="5"/>
      <c r="W164" s="5"/>
      <c r="X164" s="5">
        <f t="shared" si="100"/>
        <v>80027.780669999993</v>
      </c>
      <c r="Y164" s="5">
        <f t="shared" si="101"/>
        <v>232834.29686999996</v>
      </c>
      <c r="Z164" s="10">
        <v>1</v>
      </c>
      <c r="AA164" s="11">
        <f>K164</f>
        <v>152806.51619999998</v>
      </c>
    </row>
    <row r="165" spans="1:27" s="59" customFormat="1" ht="17.850000000000001" customHeight="1">
      <c r="A165" s="71"/>
      <c r="B165" s="62" t="s">
        <v>22</v>
      </c>
      <c r="C165" s="61"/>
      <c r="D165" s="63"/>
      <c r="E165" s="5"/>
      <c r="F165" s="61"/>
      <c r="G165" s="61"/>
      <c r="H165" s="143">
        <f>SUM(H154:H164)</f>
        <v>9.5</v>
      </c>
      <c r="I165" s="142">
        <f>SUM(I154:I164)</f>
        <v>686201.17499999993</v>
      </c>
      <c r="J165" s="64"/>
      <c r="K165" s="142">
        <f>SUM(K154:K164)</f>
        <v>1605710.7494999997</v>
      </c>
      <c r="L165" s="64"/>
      <c r="M165" s="142">
        <f>SUM(M154:M164)</f>
        <v>401427.68737499992</v>
      </c>
      <c r="N165" s="64"/>
      <c r="O165" s="142">
        <f>SUM(O154:O164)</f>
        <v>160571.07494999995</v>
      </c>
      <c r="P165" s="64"/>
      <c r="Q165" s="142">
        <f>SUM(Q154:Q164)</f>
        <v>0</v>
      </c>
      <c r="R165" s="64"/>
      <c r="S165" s="142">
        <f>SUM(S154:S164)</f>
        <v>0</v>
      </c>
      <c r="T165" s="64"/>
      <c r="U165" s="142">
        <f>SUM(U154:U164)</f>
        <v>185818.5</v>
      </c>
      <c r="V165" s="64"/>
      <c r="W165" s="142">
        <f t="shared" ref="W165:Y165" si="103">SUM(W154:W164)</f>
        <v>0</v>
      </c>
      <c r="X165" s="142">
        <f t="shared" si="103"/>
        <v>747817.26232500002</v>
      </c>
      <c r="Y165" s="142">
        <f t="shared" si="103"/>
        <v>2353528.0118249999</v>
      </c>
      <c r="Z165" s="130">
        <f>SUM(Z154:Z164)</f>
        <v>8.5</v>
      </c>
      <c r="AA165" s="142">
        <f>SUM(AA154:AA164)</f>
        <v>1438824.5000999998</v>
      </c>
    </row>
    <row r="166" spans="1:27" s="59" customFormat="1" ht="17.850000000000001" customHeight="1">
      <c r="A166" s="286" t="s">
        <v>32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8"/>
    </row>
    <row r="167" spans="1:27" s="59" customFormat="1" ht="17.850000000000001" customHeight="1">
      <c r="A167" s="71">
        <v>1</v>
      </c>
      <c r="B167" s="3" t="s">
        <v>167</v>
      </c>
      <c r="C167" s="4">
        <v>4</v>
      </c>
      <c r="D167" s="4"/>
      <c r="E167" s="5"/>
      <c r="F167" s="4">
        <v>17697</v>
      </c>
      <c r="G167" s="4">
        <v>2.89</v>
      </c>
      <c r="H167" s="6">
        <v>1</v>
      </c>
      <c r="I167" s="5">
        <f>F167*G167*H167</f>
        <v>51144.33</v>
      </c>
      <c r="J167" s="7">
        <v>1.45</v>
      </c>
      <c r="K167" s="8">
        <f t="shared" ref="K167:K169" si="104">I167*J167</f>
        <v>74159.2785</v>
      </c>
      <c r="L167" s="5"/>
      <c r="M167" s="5"/>
      <c r="N167" s="5">
        <v>10</v>
      </c>
      <c r="O167" s="5">
        <f>K167*N167/100</f>
        <v>7415.92785</v>
      </c>
      <c r="P167" s="5"/>
      <c r="Q167" s="5"/>
      <c r="R167" s="5">
        <v>30</v>
      </c>
      <c r="S167" s="5">
        <f>(F167*H167)*R167/100</f>
        <v>5309.1</v>
      </c>
      <c r="T167" s="5"/>
      <c r="U167" s="5"/>
      <c r="V167" s="5"/>
      <c r="W167" s="5"/>
      <c r="X167" s="5">
        <f t="shared" ref="X167:X169" si="105">W167+U167+S167+Q167+O167+M167</f>
        <v>12725.02785</v>
      </c>
      <c r="Y167" s="5">
        <f>K167+X167</f>
        <v>86884.306349999999</v>
      </c>
      <c r="Z167" s="10">
        <v>1</v>
      </c>
      <c r="AA167" s="11">
        <f>K167</f>
        <v>74159.2785</v>
      </c>
    </row>
    <row r="168" spans="1:27" s="59" customFormat="1" ht="17.850000000000001" customHeight="1">
      <c r="A168" s="71">
        <v>2</v>
      </c>
      <c r="B168" s="3" t="s">
        <v>379</v>
      </c>
      <c r="C168" s="4">
        <v>4</v>
      </c>
      <c r="D168" s="7"/>
      <c r="E168" s="5"/>
      <c r="F168" s="4">
        <v>17697</v>
      </c>
      <c r="G168" s="4">
        <v>2.89</v>
      </c>
      <c r="H168" s="6">
        <v>0.5</v>
      </c>
      <c r="I168" s="5">
        <f>F168*G168*H168</f>
        <v>25572.165000000001</v>
      </c>
      <c r="J168" s="7">
        <v>1.45</v>
      </c>
      <c r="K168" s="8">
        <f t="shared" si="104"/>
        <v>37079.63925</v>
      </c>
      <c r="L168" s="5"/>
      <c r="M168" s="5"/>
      <c r="N168" s="5">
        <v>10</v>
      </c>
      <c r="O168" s="5">
        <f>K168*N168/100</f>
        <v>3707.963925</v>
      </c>
      <c r="P168" s="5"/>
      <c r="Q168" s="5"/>
      <c r="R168" s="5">
        <v>30</v>
      </c>
      <c r="S168" s="5">
        <f>(F168*H168)*R168/100</f>
        <v>2654.55</v>
      </c>
      <c r="T168" s="5"/>
      <c r="U168" s="5"/>
      <c r="V168" s="5"/>
      <c r="W168" s="5"/>
      <c r="X168" s="5">
        <f t="shared" si="105"/>
        <v>6362.5139250000002</v>
      </c>
      <c r="Y168" s="5">
        <f>K168+X168</f>
        <v>43442.153174999999</v>
      </c>
      <c r="Z168" s="10">
        <v>0.5</v>
      </c>
      <c r="AA168" s="11">
        <f>K168</f>
        <v>37079.63925</v>
      </c>
    </row>
    <row r="169" spans="1:27" s="59" customFormat="1" ht="17.850000000000001" customHeight="1">
      <c r="A169" s="71">
        <v>3</v>
      </c>
      <c r="B169" s="3" t="s">
        <v>181</v>
      </c>
      <c r="C169" s="4">
        <v>4</v>
      </c>
      <c r="D169" s="7"/>
      <c r="E169" s="5"/>
      <c r="F169" s="4">
        <v>17697</v>
      </c>
      <c r="G169" s="4">
        <v>2.89</v>
      </c>
      <c r="H169" s="6">
        <v>0.5</v>
      </c>
      <c r="I169" s="5">
        <f>F169*G169*H169</f>
        <v>25572.165000000001</v>
      </c>
      <c r="J169" s="7">
        <v>1.45</v>
      </c>
      <c r="K169" s="8">
        <f t="shared" si="104"/>
        <v>37079.63925</v>
      </c>
      <c r="L169" s="5"/>
      <c r="M169" s="5"/>
      <c r="N169" s="5">
        <v>10</v>
      </c>
      <c r="O169" s="5">
        <f>K169*N169/100</f>
        <v>3707.963925</v>
      </c>
      <c r="P169" s="5"/>
      <c r="Q169" s="5"/>
      <c r="R169" s="5"/>
      <c r="S169" s="5"/>
      <c r="T169" s="5"/>
      <c r="U169" s="5"/>
      <c r="V169" s="5"/>
      <c r="W169" s="5"/>
      <c r="X169" s="5">
        <f t="shared" si="105"/>
        <v>3707.963925</v>
      </c>
      <c r="Y169" s="5">
        <f>K169+X169</f>
        <v>40787.603174999997</v>
      </c>
      <c r="Z169" s="10">
        <v>0.5</v>
      </c>
      <c r="AA169" s="11">
        <f>K169</f>
        <v>37079.63925</v>
      </c>
    </row>
    <row r="170" spans="1:27" s="59" customFormat="1" ht="17.850000000000001" customHeight="1">
      <c r="A170" s="71"/>
      <c r="B170" s="62" t="s">
        <v>22</v>
      </c>
      <c r="C170" s="61"/>
      <c r="D170" s="63"/>
      <c r="E170" s="5"/>
      <c r="F170" s="61"/>
      <c r="G170" s="61"/>
      <c r="H170" s="143">
        <f>SUM(H167:H169)</f>
        <v>2</v>
      </c>
      <c r="I170" s="142">
        <f>SUM(I167:I169)</f>
        <v>102288.66</v>
      </c>
      <c r="J170" s="64"/>
      <c r="K170" s="142">
        <f>SUM(K167:K169)</f>
        <v>148318.557</v>
      </c>
      <c r="L170" s="64"/>
      <c r="M170" s="142">
        <f>SUM(M167:M169)</f>
        <v>0</v>
      </c>
      <c r="N170" s="64"/>
      <c r="O170" s="142">
        <f>SUM(O167:O169)</f>
        <v>14831.8557</v>
      </c>
      <c r="P170" s="64"/>
      <c r="Q170" s="142">
        <f>SUM(Q167:Q169)</f>
        <v>0</v>
      </c>
      <c r="R170" s="5"/>
      <c r="S170" s="142">
        <f>SUM(S167:S169)</f>
        <v>7963.6500000000005</v>
      </c>
      <c r="T170" s="5"/>
      <c r="U170" s="142">
        <f>SUM(U167:U169)</f>
        <v>0</v>
      </c>
      <c r="V170" s="5"/>
      <c r="W170" s="142">
        <f t="shared" ref="W170:Y170" si="106">SUM(W167:W169)</f>
        <v>0</v>
      </c>
      <c r="X170" s="142">
        <f t="shared" si="106"/>
        <v>22795.505700000002</v>
      </c>
      <c r="Y170" s="142">
        <f t="shared" si="106"/>
        <v>171114.06270000001</v>
      </c>
      <c r="Z170" s="130">
        <f>SUM(Z167:Z169)</f>
        <v>2</v>
      </c>
      <c r="AA170" s="142">
        <f>SUM(AA167:AA169)</f>
        <v>148318.557</v>
      </c>
    </row>
    <row r="171" spans="1:27" s="59" customFormat="1" ht="17.850000000000001" customHeight="1">
      <c r="A171" s="275" t="s">
        <v>34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276"/>
    </row>
    <row r="172" spans="1:27" s="59" customFormat="1" ht="17.850000000000001" customHeight="1">
      <c r="A172" s="71">
        <v>1</v>
      </c>
      <c r="B172" s="3" t="s">
        <v>324</v>
      </c>
      <c r="C172" s="4" t="s">
        <v>256</v>
      </c>
      <c r="D172" s="4" t="s">
        <v>20</v>
      </c>
      <c r="E172" s="5"/>
      <c r="F172" s="4">
        <v>17697</v>
      </c>
      <c r="G172" s="4">
        <v>3.73</v>
      </c>
      <c r="H172" s="60">
        <v>1</v>
      </c>
      <c r="I172" s="5">
        <f t="shared" ref="I172:I179" si="107">F172*G172*H172</f>
        <v>66009.81</v>
      </c>
      <c r="J172" s="7">
        <v>1.45</v>
      </c>
      <c r="K172" s="8">
        <f t="shared" ref="K172:K179" si="108">I172*J172</f>
        <v>95714.224499999997</v>
      </c>
      <c r="L172" s="5">
        <v>25</v>
      </c>
      <c r="M172" s="5">
        <f>K172*L172/100</f>
        <v>23928.556124999999</v>
      </c>
      <c r="N172" s="5">
        <v>10</v>
      </c>
      <c r="O172" s="5">
        <f t="shared" ref="O172:O179" si="109">K172*N172/100</f>
        <v>9571.42245</v>
      </c>
      <c r="P172" s="5"/>
      <c r="Q172" s="5"/>
      <c r="R172" s="5"/>
      <c r="S172" s="5"/>
      <c r="T172" s="5"/>
      <c r="U172" s="5"/>
      <c r="V172" s="5"/>
      <c r="W172" s="5"/>
      <c r="X172" s="5">
        <f t="shared" ref="X172:X179" si="110">W172+U172+S172+Q172+O172+M172</f>
        <v>33499.978575000001</v>
      </c>
      <c r="Y172" s="5">
        <f t="shared" ref="Y172:Y179" si="111">K172+X172</f>
        <v>129214.203075</v>
      </c>
      <c r="Z172" s="10">
        <v>1</v>
      </c>
      <c r="AA172" s="11">
        <f>K172</f>
        <v>95714.224499999997</v>
      </c>
    </row>
    <row r="173" spans="1:27" s="59" customFormat="1" ht="17.850000000000001" customHeight="1">
      <c r="A173" s="71">
        <v>2</v>
      </c>
      <c r="B173" s="3" t="s">
        <v>325</v>
      </c>
      <c r="C173" s="4" t="s">
        <v>173</v>
      </c>
      <c r="D173" s="7">
        <v>15.11</v>
      </c>
      <c r="E173" s="5"/>
      <c r="F173" s="4">
        <v>17697</v>
      </c>
      <c r="G173" s="4">
        <v>3.19</v>
      </c>
      <c r="H173" s="60">
        <v>1</v>
      </c>
      <c r="I173" s="5">
        <f t="shared" si="107"/>
        <v>56453.43</v>
      </c>
      <c r="J173" s="7">
        <v>1.45</v>
      </c>
      <c r="K173" s="8">
        <f t="shared" si="108"/>
        <v>81857.473499999993</v>
      </c>
      <c r="L173" s="5"/>
      <c r="M173" s="5"/>
      <c r="N173" s="5">
        <v>10</v>
      </c>
      <c r="O173" s="5">
        <f t="shared" si="109"/>
        <v>8185.7473499999987</v>
      </c>
      <c r="P173" s="5"/>
      <c r="Q173" s="9"/>
      <c r="R173" s="5"/>
      <c r="S173" s="5"/>
      <c r="T173" s="5"/>
      <c r="U173" s="5"/>
      <c r="V173" s="5"/>
      <c r="W173" s="5"/>
      <c r="X173" s="5">
        <f t="shared" si="110"/>
        <v>8185.7473499999987</v>
      </c>
      <c r="Y173" s="5">
        <f t="shared" si="111"/>
        <v>90043.220849999998</v>
      </c>
      <c r="Z173" s="10">
        <v>1</v>
      </c>
      <c r="AA173" s="11">
        <f>K173</f>
        <v>81857.473499999993</v>
      </c>
    </row>
    <row r="174" spans="1:27" s="59" customFormat="1" ht="17.850000000000001" customHeight="1">
      <c r="A174" s="71">
        <v>3</v>
      </c>
      <c r="B174" s="3" t="s">
        <v>172</v>
      </c>
      <c r="C174" s="4">
        <v>4</v>
      </c>
      <c r="D174" s="7"/>
      <c r="E174" s="7" t="s">
        <v>233</v>
      </c>
      <c r="F174" s="4">
        <v>17697</v>
      </c>
      <c r="G174" s="4">
        <v>2.89</v>
      </c>
      <c r="H174" s="60">
        <v>1</v>
      </c>
      <c r="I174" s="5">
        <f>F174*G174*H174</f>
        <v>51144.33</v>
      </c>
      <c r="J174" s="7">
        <v>1.45</v>
      </c>
      <c r="K174" s="8">
        <f t="shared" si="108"/>
        <v>74159.2785</v>
      </c>
      <c r="L174" s="5"/>
      <c r="M174" s="5"/>
      <c r="N174" s="5">
        <v>10</v>
      </c>
      <c r="O174" s="5">
        <f>K174*N174/100</f>
        <v>7415.92785</v>
      </c>
      <c r="P174" s="5"/>
      <c r="Q174" s="5"/>
      <c r="R174" s="5"/>
      <c r="S174" s="5"/>
      <c r="T174" s="5"/>
      <c r="U174" s="5"/>
      <c r="V174" s="5">
        <v>35</v>
      </c>
      <c r="W174" s="5">
        <f>(F174*V174)/100</f>
        <v>6193.95</v>
      </c>
      <c r="X174" s="5">
        <f t="shared" si="110"/>
        <v>13609.877850000001</v>
      </c>
      <c r="Y174" s="5">
        <f>K174+X174</f>
        <v>87769.156350000005</v>
      </c>
      <c r="Z174" s="10">
        <v>1</v>
      </c>
      <c r="AA174" s="11">
        <f>K174</f>
        <v>74159.2785</v>
      </c>
    </row>
    <row r="175" spans="1:27" s="59" customFormat="1" ht="17.850000000000001" customHeight="1">
      <c r="A175" s="71">
        <v>4</v>
      </c>
      <c r="B175" s="3" t="s">
        <v>161</v>
      </c>
      <c r="C175" s="4">
        <v>2</v>
      </c>
      <c r="D175" s="7"/>
      <c r="E175" s="5"/>
      <c r="F175" s="4">
        <v>17697</v>
      </c>
      <c r="G175" s="4">
        <v>2.81</v>
      </c>
      <c r="H175" s="60">
        <v>1</v>
      </c>
      <c r="I175" s="5">
        <f t="shared" si="107"/>
        <v>49728.57</v>
      </c>
      <c r="J175" s="7">
        <v>1.45</v>
      </c>
      <c r="K175" s="8">
        <f t="shared" si="108"/>
        <v>72106.426500000001</v>
      </c>
      <c r="L175" s="5"/>
      <c r="M175" s="5"/>
      <c r="N175" s="5">
        <v>10</v>
      </c>
      <c r="O175" s="5">
        <f t="shared" si="109"/>
        <v>7210.6426499999998</v>
      </c>
      <c r="P175" s="5"/>
      <c r="Q175" s="5"/>
      <c r="R175" s="5"/>
      <c r="S175" s="5"/>
      <c r="T175" s="5"/>
      <c r="U175" s="5"/>
      <c r="V175" s="5"/>
      <c r="W175" s="5"/>
      <c r="X175" s="5">
        <f t="shared" si="110"/>
        <v>7210.6426499999998</v>
      </c>
      <c r="Y175" s="5">
        <f t="shared" si="111"/>
        <v>79317.069149999996</v>
      </c>
      <c r="Z175" s="10">
        <v>1</v>
      </c>
      <c r="AA175" s="11">
        <f>K175</f>
        <v>72106.426500000001</v>
      </c>
    </row>
    <row r="176" spans="1:27" s="59" customFormat="1" ht="17.850000000000001" customHeight="1">
      <c r="A176" s="71">
        <v>5</v>
      </c>
      <c r="B176" s="3" t="s">
        <v>161</v>
      </c>
      <c r="C176" s="4">
        <v>2</v>
      </c>
      <c r="D176" s="7"/>
      <c r="E176" s="5"/>
      <c r="F176" s="4">
        <v>17697</v>
      </c>
      <c r="G176" s="4">
        <v>2.81</v>
      </c>
      <c r="H176" s="60">
        <v>1</v>
      </c>
      <c r="I176" s="5">
        <f t="shared" si="107"/>
        <v>49728.57</v>
      </c>
      <c r="J176" s="7">
        <v>1.45</v>
      </c>
      <c r="K176" s="8">
        <f t="shared" si="108"/>
        <v>72106.426500000001</v>
      </c>
      <c r="L176" s="5"/>
      <c r="M176" s="5"/>
      <c r="N176" s="5">
        <v>10</v>
      </c>
      <c r="O176" s="5">
        <f t="shared" si="109"/>
        <v>7210.6426499999998</v>
      </c>
      <c r="P176" s="5"/>
      <c r="Q176" s="5"/>
      <c r="R176" s="5"/>
      <c r="S176" s="5"/>
      <c r="T176" s="5"/>
      <c r="U176" s="5"/>
      <c r="V176" s="5"/>
      <c r="W176" s="5"/>
      <c r="X176" s="5">
        <f t="shared" si="110"/>
        <v>7210.6426499999998</v>
      </c>
      <c r="Y176" s="5">
        <f t="shared" si="111"/>
        <v>79317.069149999996</v>
      </c>
      <c r="Z176" s="10">
        <v>1</v>
      </c>
      <c r="AA176" s="11">
        <f>K176</f>
        <v>72106.426500000001</v>
      </c>
    </row>
    <row r="177" spans="1:27" s="59" customFormat="1" ht="17.850000000000001" customHeight="1">
      <c r="A177" s="71">
        <v>6</v>
      </c>
      <c r="B177" s="3" t="s">
        <v>161</v>
      </c>
      <c r="C177" s="4">
        <v>2</v>
      </c>
      <c r="D177" s="7"/>
      <c r="E177" s="5"/>
      <c r="F177" s="4">
        <v>17697</v>
      </c>
      <c r="G177" s="4">
        <v>2.81</v>
      </c>
      <c r="H177" s="60">
        <v>0.5</v>
      </c>
      <c r="I177" s="5">
        <f t="shared" ref="I177" si="112">F177*G177*H177</f>
        <v>24864.285</v>
      </c>
      <c r="J177" s="7">
        <v>1.45</v>
      </c>
      <c r="K177" s="8">
        <f t="shared" ref="K177" si="113">I177*J177</f>
        <v>36053.213250000001</v>
      </c>
      <c r="L177" s="5"/>
      <c r="M177" s="5"/>
      <c r="N177" s="5">
        <v>10</v>
      </c>
      <c r="O177" s="5">
        <f t="shared" ref="O177" si="114">K177*N177/100</f>
        <v>3605.3213249999999</v>
      </c>
      <c r="P177" s="5"/>
      <c r="Q177" s="5"/>
      <c r="R177" s="5"/>
      <c r="S177" s="5"/>
      <c r="T177" s="5"/>
      <c r="U177" s="5"/>
      <c r="V177" s="5"/>
      <c r="W177" s="5"/>
      <c r="X177" s="5">
        <f t="shared" ref="X177" si="115">W177+U177+S177+Q177+O177+M177</f>
        <v>3605.3213249999999</v>
      </c>
      <c r="Y177" s="5">
        <f t="shared" ref="Y177" si="116">K177+X177</f>
        <v>39658.534574999998</v>
      </c>
      <c r="Z177" s="10">
        <v>1</v>
      </c>
      <c r="AA177" s="11">
        <v>72106</v>
      </c>
    </row>
    <row r="178" spans="1:27" s="59" customFormat="1" ht="17.850000000000001" customHeight="1">
      <c r="A178" s="71">
        <v>7</v>
      </c>
      <c r="B178" s="3" t="s">
        <v>161</v>
      </c>
      <c r="C178" s="4">
        <v>2</v>
      </c>
      <c r="D178" s="7"/>
      <c r="E178" s="5"/>
      <c r="F178" s="4">
        <v>17697</v>
      </c>
      <c r="G178" s="4">
        <v>2.81</v>
      </c>
      <c r="H178" s="60">
        <v>0.5</v>
      </c>
      <c r="I178" s="5">
        <f t="shared" si="107"/>
        <v>24864.285</v>
      </c>
      <c r="J178" s="7">
        <v>1.45</v>
      </c>
      <c r="K178" s="8">
        <f t="shared" si="108"/>
        <v>36053.213250000001</v>
      </c>
      <c r="L178" s="5"/>
      <c r="M178" s="5"/>
      <c r="N178" s="5">
        <v>10</v>
      </c>
      <c r="O178" s="5">
        <f t="shared" si="109"/>
        <v>3605.3213249999999</v>
      </c>
      <c r="P178" s="5"/>
      <c r="Q178" s="5"/>
      <c r="R178" s="5"/>
      <c r="S178" s="5"/>
      <c r="T178" s="5"/>
      <c r="U178" s="5"/>
      <c r="V178" s="5"/>
      <c r="W178" s="5"/>
      <c r="X178" s="5">
        <f t="shared" si="110"/>
        <v>3605.3213249999999</v>
      </c>
      <c r="Y178" s="5">
        <f t="shared" si="111"/>
        <v>39658.534574999998</v>
      </c>
      <c r="Z178" s="10">
        <v>1</v>
      </c>
      <c r="AA178" s="11">
        <v>72106</v>
      </c>
    </row>
    <row r="179" spans="1:27" s="59" customFormat="1" ht="17.850000000000001" customHeight="1">
      <c r="A179" s="71">
        <v>8</v>
      </c>
      <c r="B179" s="3" t="s">
        <v>51</v>
      </c>
      <c r="C179" s="4">
        <v>2</v>
      </c>
      <c r="D179" s="4"/>
      <c r="E179" s="5"/>
      <c r="F179" s="4">
        <v>17697</v>
      </c>
      <c r="G179" s="4">
        <v>2.81</v>
      </c>
      <c r="H179" s="60">
        <v>0.5</v>
      </c>
      <c r="I179" s="5">
        <f t="shared" si="107"/>
        <v>24864.285</v>
      </c>
      <c r="J179" s="7">
        <v>1.45</v>
      </c>
      <c r="K179" s="8">
        <f t="shared" si="108"/>
        <v>36053.213250000001</v>
      </c>
      <c r="L179" s="5"/>
      <c r="M179" s="5"/>
      <c r="N179" s="5">
        <v>10</v>
      </c>
      <c r="O179" s="5">
        <f t="shared" si="109"/>
        <v>3605.3213249999999</v>
      </c>
      <c r="P179" s="5"/>
      <c r="Q179" s="5"/>
      <c r="R179" s="5"/>
      <c r="S179" s="5"/>
      <c r="T179" s="5"/>
      <c r="U179" s="5"/>
      <c r="V179" s="5"/>
      <c r="W179" s="5"/>
      <c r="X179" s="5">
        <f t="shared" si="110"/>
        <v>3605.3213249999999</v>
      </c>
      <c r="Y179" s="5">
        <f t="shared" si="111"/>
        <v>39658.534574999998</v>
      </c>
      <c r="Z179" s="10">
        <v>0.5</v>
      </c>
      <c r="AA179" s="11">
        <f>K179</f>
        <v>36053.213250000001</v>
      </c>
    </row>
    <row r="180" spans="1:27" s="59" customFormat="1" ht="17.850000000000001" customHeight="1">
      <c r="A180" s="71"/>
      <c r="B180" s="62" t="s">
        <v>22</v>
      </c>
      <c r="C180" s="61"/>
      <c r="D180" s="63"/>
      <c r="E180" s="5"/>
      <c r="F180" s="61"/>
      <c r="G180" s="61"/>
      <c r="H180" s="130">
        <f>SUM(H172:H179)</f>
        <v>6.5</v>
      </c>
      <c r="I180" s="142">
        <f>SUM(I172:I179)</f>
        <v>347657.56499999994</v>
      </c>
      <c r="J180" s="64"/>
      <c r="K180" s="142">
        <f>SUM(K172:K179)</f>
        <v>504103.46925000008</v>
      </c>
      <c r="L180" s="64"/>
      <c r="M180" s="142">
        <f>SUM(M172:M179)</f>
        <v>23928.556124999999</v>
      </c>
      <c r="N180" s="64"/>
      <c r="O180" s="142">
        <f>SUM(O172:O179)</f>
        <v>50410.346924999991</v>
      </c>
      <c r="P180" s="64"/>
      <c r="Q180" s="142">
        <f>SUM(Q172:Q179)</f>
        <v>0</v>
      </c>
      <c r="R180" s="5"/>
      <c r="S180" s="142">
        <f>SUM(S172:S179)</f>
        <v>0</v>
      </c>
      <c r="T180" s="5"/>
      <c r="U180" s="142">
        <f>SUM(U172:U179)</f>
        <v>0</v>
      </c>
      <c r="V180" s="5"/>
      <c r="W180" s="142">
        <f t="shared" ref="W180:Y180" si="117">SUM(W172:W179)</f>
        <v>6193.95</v>
      </c>
      <c r="X180" s="142">
        <f t="shared" si="117"/>
        <v>80532.853049999991</v>
      </c>
      <c r="Y180" s="142">
        <f t="shared" si="117"/>
        <v>584636.32229999988</v>
      </c>
      <c r="Z180" s="130">
        <f>SUM(Z172:Z179)</f>
        <v>7.5</v>
      </c>
      <c r="AA180" s="142">
        <f>SUM(AA172:AA179)</f>
        <v>576209.04275000002</v>
      </c>
    </row>
    <row r="181" spans="1:27" s="59" customFormat="1" ht="17.850000000000001" customHeight="1" thickBot="1">
      <c r="A181" s="212"/>
      <c r="B181" s="278" t="s">
        <v>88</v>
      </c>
      <c r="C181" s="214"/>
      <c r="D181" s="214"/>
      <c r="E181" s="279"/>
      <c r="F181" s="280"/>
      <c r="G181" s="280"/>
      <c r="H181" s="217">
        <f>H152+H165+H170+H180</f>
        <v>19.5</v>
      </c>
      <c r="I181" s="142">
        <f>I152+I165+I170+I180</f>
        <v>1294181.6099999999</v>
      </c>
      <c r="J181" s="160"/>
      <c r="K181" s="142">
        <f>K152+K165+K170+K180</f>
        <v>2798609.7739499998</v>
      </c>
      <c r="L181" s="160"/>
      <c r="M181" s="142">
        <f>M152+M165+M170+M180</f>
        <v>560475.49304999993</v>
      </c>
      <c r="N181" s="160"/>
      <c r="O181" s="142">
        <f>O152+O165+O170+O180</f>
        <v>279860.97739499994</v>
      </c>
      <c r="P181" s="160"/>
      <c r="Q181" s="142">
        <f>Q152+Q165+Q170+Q180</f>
        <v>0</v>
      </c>
      <c r="R181" s="244"/>
      <c r="S181" s="142">
        <f>S152+S165+S170+S180</f>
        <v>7963.6500000000005</v>
      </c>
      <c r="T181" s="244"/>
      <c r="U181" s="142">
        <f>U152+U165+U170+U180</f>
        <v>230061</v>
      </c>
      <c r="V181" s="244"/>
      <c r="W181" s="142">
        <f t="shared" ref="W181:Y181" si="118">W152+W165+W170+W180</f>
        <v>6193.95</v>
      </c>
      <c r="X181" s="142">
        <f t="shared" si="118"/>
        <v>1084555.070445</v>
      </c>
      <c r="Y181" s="142">
        <f t="shared" si="118"/>
        <v>3883164.8443949996</v>
      </c>
      <c r="Z181" s="130">
        <f>Z152+Z165+Z170+Z180</f>
        <v>19</v>
      </c>
      <c r="AA181" s="142">
        <f>AA152+AA165+AA170+AA180</f>
        <v>2525889.3024499998</v>
      </c>
    </row>
    <row r="182" spans="1:27" s="59" customFormat="1" ht="17.850000000000001" customHeight="1" thickBot="1">
      <c r="A182" s="282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</row>
    <row r="183" spans="1:27" s="59" customFormat="1" ht="17.850000000000001" customHeight="1">
      <c r="A183" s="272" t="s">
        <v>188</v>
      </c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4"/>
    </row>
    <row r="184" spans="1:27" s="59" customFormat="1" ht="17.850000000000001" customHeight="1">
      <c r="A184" s="284" t="s">
        <v>14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285"/>
    </row>
    <row r="185" spans="1:27" s="59" customFormat="1" ht="17.850000000000001" customHeight="1">
      <c r="A185" s="71">
        <v>1</v>
      </c>
      <c r="B185" s="3" t="s">
        <v>176</v>
      </c>
      <c r="C185" s="4" t="s">
        <v>54</v>
      </c>
      <c r="D185" s="60">
        <v>5.4</v>
      </c>
      <c r="E185" s="5"/>
      <c r="F185" s="4">
        <v>17697</v>
      </c>
      <c r="G185" s="4">
        <v>4.88</v>
      </c>
      <c r="H185" s="74">
        <v>0.25</v>
      </c>
      <c r="I185" s="5">
        <f>F185*G185*H185</f>
        <v>21590.34</v>
      </c>
      <c r="J185" s="7">
        <v>3.42</v>
      </c>
      <c r="K185" s="5">
        <f>I185*J185</f>
        <v>73838.962799999994</v>
      </c>
      <c r="L185" s="5">
        <v>25</v>
      </c>
      <c r="M185" s="5">
        <f>K185*L185/100</f>
        <v>18459.740699999998</v>
      </c>
      <c r="N185" s="5">
        <v>10</v>
      </c>
      <c r="O185" s="5">
        <f>K185*N185/100</f>
        <v>7383.896279999999</v>
      </c>
      <c r="P185" s="5"/>
      <c r="Q185" s="5"/>
      <c r="R185" s="9"/>
      <c r="S185" s="5"/>
      <c r="T185" s="9"/>
      <c r="U185" s="5"/>
      <c r="V185" s="9"/>
      <c r="W185" s="9"/>
      <c r="X185" s="5">
        <f t="shared" ref="X185:X187" si="119">W185+U185+S185+Q185+O185+M185</f>
        <v>25843.636979999996</v>
      </c>
      <c r="Y185" s="5">
        <f>K185+X185</f>
        <v>99682.59977999999</v>
      </c>
      <c r="Z185" s="133"/>
      <c r="AA185" s="277"/>
    </row>
    <row r="186" spans="1:27" s="59" customFormat="1" ht="17.850000000000001" customHeight="1">
      <c r="A186" s="71">
        <v>2</v>
      </c>
      <c r="B186" s="3" t="s">
        <v>177</v>
      </c>
      <c r="C186" s="4" t="s">
        <v>63</v>
      </c>
      <c r="D186" s="60">
        <v>5.4</v>
      </c>
      <c r="E186" s="5" t="s">
        <v>28</v>
      </c>
      <c r="F186" s="4">
        <v>17697</v>
      </c>
      <c r="G186" s="7">
        <v>4.96</v>
      </c>
      <c r="H186" s="6">
        <v>1</v>
      </c>
      <c r="I186" s="5">
        <f>F186*G186*H186</f>
        <v>87777.12</v>
      </c>
      <c r="J186" s="7">
        <v>3.42</v>
      </c>
      <c r="K186" s="5">
        <f>I186*J186</f>
        <v>300197.75039999996</v>
      </c>
      <c r="L186" s="5">
        <v>25</v>
      </c>
      <c r="M186" s="5">
        <f>K186*L186/100</f>
        <v>75049.43759999999</v>
      </c>
      <c r="N186" s="5">
        <v>10</v>
      </c>
      <c r="O186" s="5">
        <f>K186*N186/100</f>
        <v>30019.775039999997</v>
      </c>
      <c r="P186" s="5"/>
      <c r="Q186" s="5"/>
      <c r="R186" s="9"/>
      <c r="S186" s="5"/>
      <c r="T186" s="9">
        <v>200</v>
      </c>
      <c r="U186" s="5">
        <f>F186*H186*T186/100</f>
        <v>35394</v>
      </c>
      <c r="V186" s="5"/>
      <c r="W186" s="5"/>
      <c r="X186" s="5">
        <f t="shared" si="119"/>
        <v>140463.21263999998</v>
      </c>
      <c r="Y186" s="5">
        <f>K186+X186</f>
        <v>440660.96303999994</v>
      </c>
      <c r="Z186" s="10">
        <v>1</v>
      </c>
      <c r="AA186" s="11">
        <f>K186</f>
        <v>300197.75039999996</v>
      </c>
    </row>
    <row r="187" spans="1:27" s="59" customFormat="1" ht="17.850000000000001" customHeight="1">
      <c r="A187" s="71">
        <v>3</v>
      </c>
      <c r="B187" s="3" t="s">
        <v>177</v>
      </c>
      <c r="C187" s="4" t="s">
        <v>21</v>
      </c>
      <c r="D187" s="60">
        <v>0.8</v>
      </c>
      <c r="E187" s="5"/>
      <c r="F187" s="4">
        <v>17697</v>
      </c>
      <c r="G187" s="7">
        <v>4.13</v>
      </c>
      <c r="H187" s="6">
        <v>1</v>
      </c>
      <c r="I187" s="5">
        <f>F187*G187*H187</f>
        <v>73088.61</v>
      </c>
      <c r="J187" s="7">
        <v>3.42</v>
      </c>
      <c r="K187" s="5">
        <f>I187*J187</f>
        <v>249963.04619999998</v>
      </c>
      <c r="L187" s="5">
        <v>25</v>
      </c>
      <c r="M187" s="5">
        <f>K187*L187/100</f>
        <v>62490.761549999996</v>
      </c>
      <c r="N187" s="5">
        <v>10</v>
      </c>
      <c r="O187" s="5">
        <f>K187*N187/100</f>
        <v>24996.304619999999</v>
      </c>
      <c r="P187" s="5"/>
      <c r="Q187" s="5"/>
      <c r="R187" s="9"/>
      <c r="S187" s="5"/>
      <c r="T187" s="9">
        <v>200</v>
      </c>
      <c r="U187" s="5">
        <f>F187*H187*T187/100</f>
        <v>35394</v>
      </c>
      <c r="V187" s="5"/>
      <c r="W187" s="5"/>
      <c r="X187" s="5">
        <f t="shared" si="119"/>
        <v>122881.06616999999</v>
      </c>
      <c r="Y187" s="5">
        <f>K187+X187</f>
        <v>372844.11236999999</v>
      </c>
      <c r="Z187" s="10">
        <v>1</v>
      </c>
      <c r="AA187" s="11">
        <f>K187</f>
        <v>249963.04619999998</v>
      </c>
    </row>
    <row r="188" spans="1:27" s="59" customFormat="1" ht="17.850000000000001" customHeight="1">
      <c r="A188" s="71">
        <v>4</v>
      </c>
      <c r="B188" s="3" t="s">
        <v>468</v>
      </c>
      <c r="C188" s="4" t="s">
        <v>21</v>
      </c>
      <c r="D188" s="60">
        <v>3.3</v>
      </c>
      <c r="E188" s="5"/>
      <c r="F188" s="4">
        <v>17697</v>
      </c>
      <c r="G188" s="7">
        <v>4.26</v>
      </c>
      <c r="H188" s="74">
        <v>0.25</v>
      </c>
      <c r="I188" s="5">
        <f>F188*G188*H188</f>
        <v>18847.305</v>
      </c>
      <c r="J188" s="7">
        <v>3.42</v>
      </c>
      <c r="K188" s="5">
        <f>I188*J188</f>
        <v>64457.783100000001</v>
      </c>
      <c r="L188" s="5">
        <v>26</v>
      </c>
      <c r="M188" s="5">
        <f>K188*L188/100</f>
        <v>16759.023605999999</v>
      </c>
      <c r="N188" s="5">
        <v>11</v>
      </c>
      <c r="O188" s="5">
        <f>K188*N188/100</f>
        <v>7090.3561410000002</v>
      </c>
      <c r="P188" s="5"/>
      <c r="Q188" s="5"/>
      <c r="R188" s="9"/>
      <c r="S188" s="5"/>
      <c r="T188" s="9"/>
      <c r="U188" s="5"/>
      <c r="V188" s="5"/>
      <c r="W188" s="5"/>
      <c r="X188" s="5">
        <f t="shared" ref="X188" si="120">W188+U188+S188+Q188+O188+M188</f>
        <v>23849.379746999999</v>
      </c>
      <c r="Y188" s="5">
        <f>K188+X188</f>
        <v>88307.162847</v>
      </c>
      <c r="Z188" s="10"/>
      <c r="AA188" s="76"/>
    </row>
    <row r="189" spans="1:27" s="59" customFormat="1" ht="17.850000000000001" customHeight="1">
      <c r="A189" s="71"/>
      <c r="B189" s="62" t="s">
        <v>22</v>
      </c>
      <c r="C189" s="61"/>
      <c r="D189" s="63"/>
      <c r="E189" s="5"/>
      <c r="F189" s="61"/>
      <c r="G189" s="61"/>
      <c r="H189" s="130">
        <f>SUM(H185:H188)</f>
        <v>2.5</v>
      </c>
      <c r="I189" s="66">
        <f>SUM(I185:I188)</f>
        <v>201303.375</v>
      </c>
      <c r="J189" s="64"/>
      <c r="K189" s="66">
        <f>SUM(K185:K188)</f>
        <v>688457.54249999986</v>
      </c>
      <c r="L189" s="64"/>
      <c r="M189" s="66">
        <f>SUM(M185:M188)</f>
        <v>172758.96345599997</v>
      </c>
      <c r="N189" s="64"/>
      <c r="O189" s="66">
        <f>SUM(O185:O188)</f>
        <v>69490.332080999986</v>
      </c>
      <c r="P189" s="64"/>
      <c r="Q189" s="66">
        <f>SUM(Q185:Q188)</f>
        <v>0</v>
      </c>
      <c r="R189" s="64"/>
      <c r="S189" s="66">
        <f>SUM(S185:S188)</f>
        <v>0</v>
      </c>
      <c r="T189" s="64"/>
      <c r="U189" s="66">
        <f>SUM(U185:U188)</f>
        <v>70788</v>
      </c>
      <c r="V189" s="64"/>
      <c r="W189" s="66">
        <f t="shared" ref="W189:Y189" si="121">SUM(W185:W188)</f>
        <v>0</v>
      </c>
      <c r="X189" s="66">
        <f t="shared" si="121"/>
        <v>313037.295537</v>
      </c>
      <c r="Y189" s="66">
        <f t="shared" si="121"/>
        <v>1001494.8380369998</v>
      </c>
      <c r="Z189" s="65">
        <f t="shared" ref="Z189" si="122">SUM(Z185:Z188)</f>
        <v>2</v>
      </c>
      <c r="AA189" s="66">
        <f>SUM(AA185:AA188)</f>
        <v>550160.7966</v>
      </c>
    </row>
    <row r="190" spans="1:27" s="59" customFormat="1" ht="17.850000000000001" customHeight="1">
      <c r="A190" s="68" t="s">
        <v>502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70"/>
    </row>
    <row r="191" spans="1:27" s="59" customFormat="1" ht="17.850000000000001" customHeight="1">
      <c r="A191" s="71">
        <v>1</v>
      </c>
      <c r="B191" s="3" t="s">
        <v>152</v>
      </c>
      <c r="C191" s="4" t="s">
        <v>31</v>
      </c>
      <c r="D191" s="4">
        <v>21.5</v>
      </c>
      <c r="E191" s="72"/>
      <c r="F191" s="73">
        <v>17697</v>
      </c>
      <c r="G191" s="73">
        <v>3.69</v>
      </c>
      <c r="H191" s="6">
        <v>1</v>
      </c>
      <c r="I191" s="5">
        <f>F191*G191*H191</f>
        <v>65301.93</v>
      </c>
      <c r="J191" s="7">
        <v>2.34</v>
      </c>
      <c r="K191" s="5">
        <f>I191*J191</f>
        <v>152806.51619999998</v>
      </c>
      <c r="L191" s="5">
        <v>25</v>
      </c>
      <c r="M191" s="5">
        <f>K191*L191/100</f>
        <v>38201.629049999996</v>
      </c>
      <c r="N191" s="5">
        <v>10</v>
      </c>
      <c r="O191" s="5">
        <f t="shared" ref="O191:O206" si="123">K191*N191/100</f>
        <v>15280.651619999997</v>
      </c>
      <c r="P191" s="5"/>
      <c r="Q191" s="5"/>
      <c r="R191" s="5"/>
      <c r="S191" s="5"/>
      <c r="T191" s="9">
        <v>150</v>
      </c>
      <c r="U191" s="5">
        <f>F191*H191*T191/100</f>
        <v>26545.5</v>
      </c>
      <c r="V191" s="5"/>
      <c r="W191" s="5"/>
      <c r="X191" s="5">
        <f t="shared" ref="X191:X206" si="124">W191+U191+S191+Q191+O191+M191</f>
        <v>80027.780669999993</v>
      </c>
      <c r="Y191" s="5">
        <f t="shared" ref="Y191:Y206" si="125">K191+X191</f>
        <v>232834.29686999996</v>
      </c>
      <c r="Z191" s="10">
        <v>1</v>
      </c>
      <c r="AA191" s="11">
        <f>K191</f>
        <v>152806.51619999998</v>
      </c>
    </row>
    <row r="192" spans="1:27" s="59" customFormat="1" ht="17.850000000000001" customHeight="1">
      <c r="A192" s="71">
        <v>2</v>
      </c>
      <c r="B192" s="238" t="s">
        <v>320</v>
      </c>
      <c r="C192" s="4" t="s">
        <v>27</v>
      </c>
      <c r="D192" s="60">
        <v>21.7</v>
      </c>
      <c r="E192" s="5" t="s">
        <v>28</v>
      </c>
      <c r="F192" s="4">
        <v>17697</v>
      </c>
      <c r="G192" s="4">
        <v>4.22</v>
      </c>
      <c r="H192" s="6">
        <v>1</v>
      </c>
      <c r="I192" s="5">
        <f>F192*G192*H192</f>
        <v>74681.34</v>
      </c>
      <c r="J192" s="7">
        <v>2.34</v>
      </c>
      <c r="K192" s="5">
        <f>I192*J192</f>
        <v>174754.33559999999</v>
      </c>
      <c r="L192" s="5">
        <v>25</v>
      </c>
      <c r="M192" s="5">
        <f t="shared" ref="M192:M206" si="126">K192*L192/100</f>
        <v>43688.583899999998</v>
      </c>
      <c r="N192" s="5">
        <v>10</v>
      </c>
      <c r="O192" s="5">
        <f t="shared" si="123"/>
        <v>17475.433559999998</v>
      </c>
      <c r="P192" s="5"/>
      <c r="Q192" s="5"/>
      <c r="R192" s="5"/>
      <c r="S192" s="5"/>
      <c r="T192" s="9">
        <v>150</v>
      </c>
      <c r="U192" s="5">
        <f>F192*H192*T192/100</f>
        <v>26545.5</v>
      </c>
      <c r="V192" s="5"/>
      <c r="W192" s="5"/>
      <c r="X192" s="5">
        <f t="shared" si="124"/>
        <v>87709.517460000003</v>
      </c>
      <c r="Y192" s="5">
        <f t="shared" si="125"/>
        <v>262463.85305999999</v>
      </c>
      <c r="Z192" s="10">
        <v>1</v>
      </c>
      <c r="AA192" s="11">
        <f>K192</f>
        <v>174754.33559999999</v>
      </c>
    </row>
    <row r="193" spans="1:27" s="59" customFormat="1" ht="17.850000000000001" customHeight="1">
      <c r="A193" s="71">
        <v>3</v>
      </c>
      <c r="B193" s="238" t="s">
        <v>320</v>
      </c>
      <c r="C193" s="4" t="s">
        <v>30</v>
      </c>
      <c r="D193" s="60" t="s">
        <v>20</v>
      </c>
      <c r="E193" s="5" t="s">
        <v>18</v>
      </c>
      <c r="F193" s="4">
        <v>17697</v>
      </c>
      <c r="G193" s="4">
        <v>4.53</v>
      </c>
      <c r="H193" s="6">
        <v>1</v>
      </c>
      <c r="I193" s="5">
        <f>F193*G193*H193</f>
        <v>80167.41</v>
      </c>
      <c r="J193" s="7">
        <v>2.34</v>
      </c>
      <c r="K193" s="5">
        <f>I193*J193</f>
        <v>187591.73939999999</v>
      </c>
      <c r="L193" s="5">
        <v>25</v>
      </c>
      <c r="M193" s="5">
        <f t="shared" si="126"/>
        <v>46897.934849999991</v>
      </c>
      <c r="N193" s="5">
        <v>10</v>
      </c>
      <c r="O193" s="5">
        <f t="shared" si="123"/>
        <v>18759.173939999997</v>
      </c>
      <c r="P193" s="5"/>
      <c r="Q193" s="5"/>
      <c r="R193" s="5"/>
      <c r="S193" s="5"/>
      <c r="T193" s="9">
        <v>150</v>
      </c>
      <c r="U193" s="5">
        <f>F193*H193*T193/100</f>
        <v>26545.5</v>
      </c>
      <c r="V193" s="5"/>
      <c r="W193" s="5"/>
      <c r="X193" s="5">
        <f t="shared" si="124"/>
        <v>92202.608789999984</v>
      </c>
      <c r="Y193" s="5">
        <f t="shared" si="125"/>
        <v>279794.34818999999</v>
      </c>
      <c r="Z193" s="10">
        <v>1</v>
      </c>
      <c r="AA193" s="11">
        <f>K193</f>
        <v>187591.73939999999</v>
      </c>
    </row>
    <row r="194" spans="1:27" s="59" customFormat="1" ht="17.850000000000001" customHeight="1">
      <c r="A194" s="71">
        <v>4</v>
      </c>
      <c r="B194" s="3" t="s">
        <v>153</v>
      </c>
      <c r="C194" s="4" t="s">
        <v>27</v>
      </c>
      <c r="D194" s="60" t="s">
        <v>20</v>
      </c>
      <c r="E194" s="5" t="s">
        <v>28</v>
      </c>
      <c r="F194" s="4">
        <v>17697</v>
      </c>
      <c r="G194" s="4">
        <v>4.29</v>
      </c>
      <c r="H194" s="6">
        <v>1</v>
      </c>
      <c r="I194" s="5">
        <f>F194*G194*H194</f>
        <v>75920.13</v>
      </c>
      <c r="J194" s="7">
        <v>2.34</v>
      </c>
      <c r="K194" s="5">
        <f>I194*J194</f>
        <v>177653.1042</v>
      </c>
      <c r="L194" s="5">
        <v>25</v>
      </c>
      <c r="M194" s="5">
        <f t="shared" si="126"/>
        <v>44413.276050000008</v>
      </c>
      <c r="N194" s="5">
        <v>10</v>
      </c>
      <c r="O194" s="5">
        <f t="shared" si="123"/>
        <v>17765.310419999998</v>
      </c>
      <c r="P194" s="5"/>
      <c r="Q194" s="5"/>
      <c r="R194" s="5"/>
      <c r="S194" s="5"/>
      <c r="T194" s="9">
        <v>150</v>
      </c>
      <c r="U194" s="5">
        <f>F194*H194*T194/100</f>
        <v>26545.5</v>
      </c>
      <c r="V194" s="5"/>
      <c r="W194" s="5"/>
      <c r="X194" s="5">
        <f t="shared" si="124"/>
        <v>88724.086470000009</v>
      </c>
      <c r="Y194" s="5">
        <f t="shared" si="125"/>
        <v>266377.19067000004</v>
      </c>
      <c r="Z194" s="10">
        <v>1</v>
      </c>
      <c r="AA194" s="11">
        <f>K194</f>
        <v>177653.1042</v>
      </c>
    </row>
    <row r="195" spans="1:27" s="59" customFormat="1" ht="17.850000000000001" customHeight="1">
      <c r="A195" s="71">
        <v>5</v>
      </c>
      <c r="B195" s="3" t="s">
        <v>245</v>
      </c>
      <c r="C195" s="4" t="s">
        <v>31</v>
      </c>
      <c r="D195" s="60">
        <v>7</v>
      </c>
      <c r="E195" s="5"/>
      <c r="F195" s="4">
        <v>17697</v>
      </c>
      <c r="G195" s="4">
        <v>3.53</v>
      </c>
      <c r="H195" s="74">
        <v>0.25</v>
      </c>
      <c r="I195" s="5">
        <f>F195*G195*H195</f>
        <v>15617.602499999999</v>
      </c>
      <c r="J195" s="7">
        <v>2.34</v>
      </c>
      <c r="K195" s="5">
        <f>I195*J195</f>
        <v>36545.189849999995</v>
      </c>
      <c r="L195" s="5">
        <v>25</v>
      </c>
      <c r="M195" s="5">
        <f>K195*L195/100</f>
        <v>9136.2974624999988</v>
      </c>
      <c r="N195" s="5">
        <v>10</v>
      </c>
      <c r="O195" s="5">
        <f>K195*N195/100</f>
        <v>3654.5189849999997</v>
      </c>
      <c r="P195" s="5"/>
      <c r="Q195" s="5"/>
      <c r="R195" s="9"/>
      <c r="S195" s="5"/>
      <c r="T195" s="4"/>
      <c r="U195" s="4"/>
      <c r="V195" s="5"/>
      <c r="W195" s="5"/>
      <c r="X195" s="5">
        <f>W195+U195+S195+Q195+O195+M195</f>
        <v>12790.816447499998</v>
      </c>
      <c r="Y195" s="5">
        <f>K195+X195</f>
        <v>49336.006297499989</v>
      </c>
      <c r="Z195" s="10"/>
      <c r="AA195" s="11"/>
    </row>
    <row r="196" spans="1:27" s="59" customFormat="1" ht="17.850000000000001" customHeight="1">
      <c r="A196" s="71">
        <v>6</v>
      </c>
      <c r="B196" s="3" t="s">
        <v>234</v>
      </c>
      <c r="C196" s="4" t="s">
        <v>31</v>
      </c>
      <c r="D196" s="4">
        <v>2.5</v>
      </c>
      <c r="E196" s="5"/>
      <c r="F196" s="4">
        <v>17697</v>
      </c>
      <c r="G196" s="4">
        <v>3.41</v>
      </c>
      <c r="H196" s="6">
        <v>1</v>
      </c>
      <c r="I196" s="5">
        <f t="shared" ref="I196" si="127">F196*G196*H196</f>
        <v>60346.770000000004</v>
      </c>
      <c r="J196" s="7">
        <v>2.34</v>
      </c>
      <c r="K196" s="5">
        <f t="shared" ref="K196" si="128">I196*J196</f>
        <v>141211.4418</v>
      </c>
      <c r="L196" s="5">
        <v>25</v>
      </c>
      <c r="M196" s="5">
        <f t="shared" ref="M196" si="129">K196*L196/100</f>
        <v>35302.86045</v>
      </c>
      <c r="N196" s="5">
        <v>10</v>
      </c>
      <c r="O196" s="5">
        <f t="shared" ref="O196" si="130">K196*N196/100</f>
        <v>14121.144180000001</v>
      </c>
      <c r="P196" s="5"/>
      <c r="Q196" s="5"/>
      <c r="R196" s="9"/>
      <c r="S196" s="5"/>
      <c r="T196" s="9"/>
      <c r="U196" s="5"/>
      <c r="V196" s="5"/>
      <c r="W196" s="5"/>
      <c r="X196" s="5">
        <f t="shared" ref="X196" si="131">W196+U196+S196+Q196+O196+M196</f>
        <v>49424.004630000003</v>
      </c>
      <c r="Y196" s="5">
        <f t="shared" ref="Y196" si="132">K196+X196</f>
        <v>190635.44643000001</v>
      </c>
      <c r="Z196" s="10">
        <v>1</v>
      </c>
      <c r="AA196" s="11">
        <f>K196</f>
        <v>141211.4418</v>
      </c>
    </row>
    <row r="197" spans="1:27" s="59" customFormat="1" ht="17.850000000000001" customHeight="1">
      <c r="A197" s="71">
        <v>7</v>
      </c>
      <c r="B197" s="3" t="s">
        <v>234</v>
      </c>
      <c r="C197" s="4" t="s">
        <v>31</v>
      </c>
      <c r="D197" s="4">
        <v>21.5</v>
      </c>
      <c r="E197" s="72"/>
      <c r="F197" s="73">
        <v>17697</v>
      </c>
      <c r="G197" s="73">
        <v>3.69</v>
      </c>
      <c r="H197" s="74">
        <v>0.25</v>
      </c>
      <c r="I197" s="5">
        <f t="shared" ref="I197:I206" si="133">F197*G197*H197</f>
        <v>16325.4825</v>
      </c>
      <c r="J197" s="7">
        <v>2.34</v>
      </c>
      <c r="K197" s="5">
        <f t="shared" ref="K197:K206" si="134">I197*J197</f>
        <v>38201.629049999996</v>
      </c>
      <c r="L197" s="5">
        <v>25</v>
      </c>
      <c r="M197" s="5">
        <f t="shared" si="126"/>
        <v>9550.407262499999</v>
      </c>
      <c r="N197" s="5">
        <v>10</v>
      </c>
      <c r="O197" s="5">
        <f t="shared" si="123"/>
        <v>3820.1629049999992</v>
      </c>
      <c r="P197" s="5"/>
      <c r="Q197" s="5"/>
      <c r="R197" s="9"/>
      <c r="S197" s="5"/>
      <c r="T197" s="9"/>
      <c r="U197" s="5"/>
      <c r="V197" s="5"/>
      <c r="W197" s="5"/>
      <c r="X197" s="5">
        <f t="shared" si="124"/>
        <v>13370.570167499998</v>
      </c>
      <c r="Y197" s="5">
        <f t="shared" si="125"/>
        <v>51572.19921749999</v>
      </c>
      <c r="Z197" s="10">
        <v>1</v>
      </c>
      <c r="AA197" s="11">
        <f>K197</f>
        <v>38201.629049999996</v>
      </c>
    </row>
    <row r="198" spans="1:27" s="59" customFormat="1" ht="17.850000000000001" customHeight="1">
      <c r="A198" s="71">
        <v>8</v>
      </c>
      <c r="B198" s="3" t="s">
        <v>341</v>
      </c>
      <c r="C198" s="4" t="s">
        <v>31</v>
      </c>
      <c r="D198" s="4">
        <v>21.5</v>
      </c>
      <c r="E198" s="72"/>
      <c r="F198" s="73">
        <v>17697</v>
      </c>
      <c r="G198" s="73">
        <v>3.69</v>
      </c>
      <c r="H198" s="6">
        <v>0.5</v>
      </c>
      <c r="I198" s="5">
        <f t="shared" si="133"/>
        <v>32650.965</v>
      </c>
      <c r="J198" s="7">
        <v>2.34</v>
      </c>
      <c r="K198" s="5">
        <f t="shared" si="134"/>
        <v>76403.258099999992</v>
      </c>
      <c r="L198" s="5"/>
      <c r="M198" s="5"/>
      <c r="N198" s="5">
        <v>10</v>
      </c>
      <c r="O198" s="5">
        <f t="shared" si="123"/>
        <v>7640.3258099999985</v>
      </c>
      <c r="P198" s="5"/>
      <c r="Q198" s="5"/>
      <c r="R198" s="5"/>
      <c r="S198" s="5"/>
      <c r="T198" s="9"/>
      <c r="U198" s="5"/>
      <c r="V198" s="5"/>
      <c r="W198" s="5"/>
      <c r="X198" s="5">
        <f t="shared" si="124"/>
        <v>7640.3258099999985</v>
      </c>
      <c r="Y198" s="5">
        <f t="shared" si="125"/>
        <v>84043.583909999987</v>
      </c>
      <c r="Z198" s="10"/>
      <c r="AA198" s="277"/>
    </row>
    <row r="199" spans="1:27" s="59" customFormat="1" ht="17.850000000000001" customHeight="1">
      <c r="A199" s="71">
        <v>9</v>
      </c>
      <c r="B199" s="238" t="s">
        <v>342</v>
      </c>
      <c r="C199" s="4" t="s">
        <v>30</v>
      </c>
      <c r="D199" s="60" t="s">
        <v>20</v>
      </c>
      <c r="E199" s="5" t="s">
        <v>18</v>
      </c>
      <c r="F199" s="4">
        <v>17697</v>
      </c>
      <c r="G199" s="4">
        <v>4.53</v>
      </c>
      <c r="H199" s="74">
        <v>0.75</v>
      </c>
      <c r="I199" s="5">
        <f t="shared" si="133"/>
        <v>60125.557500000003</v>
      </c>
      <c r="J199" s="7">
        <v>2.34</v>
      </c>
      <c r="K199" s="5">
        <f t="shared" si="134"/>
        <v>140693.80455</v>
      </c>
      <c r="L199" s="5">
        <v>25</v>
      </c>
      <c r="M199" s="5">
        <f t="shared" si="126"/>
        <v>35173.4511375</v>
      </c>
      <c r="N199" s="5">
        <v>10</v>
      </c>
      <c r="O199" s="5">
        <f t="shared" si="123"/>
        <v>14069.380455</v>
      </c>
      <c r="P199" s="5"/>
      <c r="Q199" s="5"/>
      <c r="R199" s="5"/>
      <c r="S199" s="5"/>
      <c r="T199" s="9"/>
      <c r="U199" s="5"/>
      <c r="V199" s="5"/>
      <c r="W199" s="5"/>
      <c r="X199" s="5">
        <f t="shared" si="124"/>
        <v>49242.831592499999</v>
      </c>
      <c r="Y199" s="5">
        <f t="shared" si="125"/>
        <v>189936.63614250001</v>
      </c>
      <c r="Z199" s="133">
        <v>0.75</v>
      </c>
      <c r="AA199" s="11">
        <f>K199</f>
        <v>140693.80455</v>
      </c>
    </row>
    <row r="200" spans="1:27" s="59" customFormat="1" ht="17.25" customHeight="1">
      <c r="A200" s="71">
        <v>10</v>
      </c>
      <c r="B200" s="3" t="s">
        <v>343</v>
      </c>
      <c r="C200" s="4" t="s">
        <v>30</v>
      </c>
      <c r="D200" s="60" t="s">
        <v>20</v>
      </c>
      <c r="E200" s="5" t="s">
        <v>18</v>
      </c>
      <c r="F200" s="4">
        <v>17697</v>
      </c>
      <c r="G200" s="4">
        <v>4.53</v>
      </c>
      <c r="H200" s="6">
        <v>1</v>
      </c>
      <c r="I200" s="5">
        <f t="shared" si="133"/>
        <v>80167.41</v>
      </c>
      <c r="J200" s="7">
        <v>2.34</v>
      </c>
      <c r="K200" s="5">
        <f t="shared" si="134"/>
        <v>187591.73939999999</v>
      </c>
      <c r="L200" s="5">
        <v>25</v>
      </c>
      <c r="M200" s="5">
        <f t="shared" si="126"/>
        <v>46897.934849999991</v>
      </c>
      <c r="N200" s="5">
        <v>10</v>
      </c>
      <c r="O200" s="5">
        <f t="shared" si="123"/>
        <v>18759.173939999997</v>
      </c>
      <c r="P200" s="5"/>
      <c r="Q200" s="5"/>
      <c r="R200" s="5"/>
      <c r="S200" s="5"/>
      <c r="T200" s="9">
        <v>150</v>
      </c>
      <c r="U200" s="5">
        <f>F200*H200*T200/100</f>
        <v>26545.5</v>
      </c>
      <c r="V200" s="5"/>
      <c r="W200" s="5"/>
      <c r="X200" s="5">
        <f t="shared" si="124"/>
        <v>92202.608789999984</v>
      </c>
      <c r="Y200" s="5">
        <f t="shared" si="125"/>
        <v>279794.34818999999</v>
      </c>
      <c r="Z200" s="10">
        <v>1</v>
      </c>
      <c r="AA200" s="11">
        <f>K200</f>
        <v>187591.73939999999</v>
      </c>
    </row>
    <row r="201" spans="1:27" s="59" customFormat="1" ht="17.850000000000001" customHeight="1">
      <c r="A201" s="71">
        <v>11</v>
      </c>
      <c r="B201" s="3" t="s">
        <v>343</v>
      </c>
      <c r="C201" s="4" t="s">
        <v>27</v>
      </c>
      <c r="D201" s="60">
        <v>7.2</v>
      </c>
      <c r="E201" s="5" t="s">
        <v>28</v>
      </c>
      <c r="F201" s="4">
        <v>17697</v>
      </c>
      <c r="G201" s="4">
        <v>3.98</v>
      </c>
      <c r="H201" s="6">
        <v>1</v>
      </c>
      <c r="I201" s="5">
        <f t="shared" si="133"/>
        <v>70434.06</v>
      </c>
      <c r="J201" s="7">
        <v>2.34</v>
      </c>
      <c r="K201" s="5">
        <f t="shared" si="134"/>
        <v>164815.70039999997</v>
      </c>
      <c r="L201" s="5">
        <v>25</v>
      </c>
      <c r="M201" s="5">
        <f t="shared" si="126"/>
        <v>41203.925099999993</v>
      </c>
      <c r="N201" s="5">
        <v>10</v>
      </c>
      <c r="O201" s="5">
        <f t="shared" si="123"/>
        <v>16481.570039999999</v>
      </c>
      <c r="P201" s="5"/>
      <c r="Q201" s="5"/>
      <c r="R201" s="5"/>
      <c r="S201" s="5"/>
      <c r="T201" s="9">
        <v>150</v>
      </c>
      <c r="U201" s="5">
        <f>F201*H201*T201/100</f>
        <v>26545.5</v>
      </c>
      <c r="V201" s="5"/>
      <c r="W201" s="5"/>
      <c r="X201" s="5">
        <f t="shared" si="124"/>
        <v>84230.995139999985</v>
      </c>
      <c r="Y201" s="5">
        <f t="shared" si="125"/>
        <v>249046.69553999996</v>
      </c>
      <c r="Z201" s="10">
        <v>1</v>
      </c>
      <c r="AA201" s="11">
        <f>K201</f>
        <v>164815.70039999997</v>
      </c>
    </row>
    <row r="202" spans="1:27" s="59" customFormat="1" ht="17.850000000000001" customHeight="1">
      <c r="A202" s="71">
        <v>12</v>
      </c>
      <c r="B202" s="3" t="s">
        <v>344</v>
      </c>
      <c r="C202" s="4" t="s">
        <v>27</v>
      </c>
      <c r="D202" s="60">
        <v>7.2</v>
      </c>
      <c r="E202" s="5" t="s">
        <v>28</v>
      </c>
      <c r="F202" s="4">
        <v>17697</v>
      </c>
      <c r="G202" s="4">
        <v>3.98</v>
      </c>
      <c r="H202" s="6">
        <v>0.5</v>
      </c>
      <c r="I202" s="5">
        <f>F202*G202*H202</f>
        <v>35217.03</v>
      </c>
      <c r="J202" s="7">
        <v>2.34</v>
      </c>
      <c r="K202" s="5">
        <f>I202*J202</f>
        <v>82407.850199999986</v>
      </c>
      <c r="L202" s="5"/>
      <c r="M202" s="5"/>
      <c r="N202" s="5">
        <v>10</v>
      </c>
      <c r="O202" s="5">
        <f t="shared" ref="O202" si="135">K202*N202/100</f>
        <v>8240.7850199999993</v>
      </c>
      <c r="P202" s="5"/>
      <c r="Q202" s="5"/>
      <c r="R202" s="5"/>
      <c r="S202" s="5"/>
      <c r="T202" s="9"/>
      <c r="U202" s="5"/>
      <c r="V202" s="5"/>
      <c r="W202" s="5"/>
      <c r="X202" s="5">
        <f t="shared" ref="X202" si="136">W202+U202+S202+Q202+O202+M202</f>
        <v>8240.7850199999993</v>
      </c>
      <c r="Y202" s="5">
        <f t="shared" ref="Y202" si="137">K202+X202</f>
        <v>90648.635219999982</v>
      </c>
      <c r="Z202" s="10"/>
      <c r="AA202" s="11"/>
    </row>
    <row r="203" spans="1:27" s="59" customFormat="1" ht="17.850000000000001" customHeight="1">
      <c r="A203" s="71">
        <v>13</v>
      </c>
      <c r="B203" s="3" t="s">
        <v>344</v>
      </c>
      <c r="C203" s="4" t="s">
        <v>31</v>
      </c>
      <c r="D203" s="60">
        <v>7</v>
      </c>
      <c r="E203" s="5"/>
      <c r="F203" s="4">
        <v>17697</v>
      </c>
      <c r="G203" s="4">
        <v>3.53</v>
      </c>
      <c r="H203" s="6">
        <v>0.5</v>
      </c>
      <c r="I203" s="5">
        <f>F203*G203*H203</f>
        <v>31235.204999999998</v>
      </c>
      <c r="J203" s="7">
        <v>2.34</v>
      </c>
      <c r="K203" s="5">
        <f>I203*J203</f>
        <v>73090.37969999999</v>
      </c>
      <c r="L203" s="5">
        <v>25</v>
      </c>
      <c r="M203" s="5">
        <f t="shared" si="126"/>
        <v>18272.594924999998</v>
      </c>
      <c r="N203" s="5">
        <v>10</v>
      </c>
      <c r="O203" s="5">
        <f t="shared" si="123"/>
        <v>7309.0379699999994</v>
      </c>
      <c r="P203" s="5"/>
      <c r="Q203" s="5"/>
      <c r="R203" s="5"/>
      <c r="S203" s="5"/>
      <c r="T203" s="9"/>
      <c r="U203" s="5"/>
      <c r="V203" s="5"/>
      <c r="W203" s="5"/>
      <c r="X203" s="5">
        <f t="shared" si="124"/>
        <v>25581.632894999995</v>
      </c>
      <c r="Y203" s="5">
        <f t="shared" si="125"/>
        <v>98672.012594999978</v>
      </c>
      <c r="Z203" s="10">
        <v>1</v>
      </c>
      <c r="AA203" s="11">
        <f>K203</f>
        <v>73090.37969999999</v>
      </c>
    </row>
    <row r="204" spans="1:27" s="59" customFormat="1" ht="17.850000000000001" customHeight="1">
      <c r="A204" s="71">
        <v>14</v>
      </c>
      <c r="B204" s="3" t="s">
        <v>345</v>
      </c>
      <c r="C204" s="4" t="s">
        <v>29</v>
      </c>
      <c r="D204" s="60">
        <v>10</v>
      </c>
      <c r="E204" s="5" t="s">
        <v>46</v>
      </c>
      <c r="F204" s="4">
        <v>17697</v>
      </c>
      <c r="G204" s="4">
        <v>4.12</v>
      </c>
      <c r="H204" s="6">
        <v>1</v>
      </c>
      <c r="I204" s="5">
        <f>F204*G204*H204</f>
        <v>72911.64</v>
      </c>
      <c r="J204" s="7">
        <v>2.34</v>
      </c>
      <c r="K204" s="5">
        <f>I204*J204</f>
        <v>170613.23759999999</v>
      </c>
      <c r="L204" s="5">
        <v>25</v>
      </c>
      <c r="M204" s="5">
        <f t="shared" si="126"/>
        <v>42653.309399999998</v>
      </c>
      <c r="N204" s="5">
        <v>10</v>
      </c>
      <c r="O204" s="5">
        <f t="shared" si="123"/>
        <v>17061.323759999999</v>
      </c>
      <c r="P204" s="5"/>
      <c r="Q204" s="5"/>
      <c r="R204" s="5"/>
      <c r="S204" s="5"/>
      <c r="T204" s="9">
        <v>150</v>
      </c>
      <c r="U204" s="5">
        <f>F204*H204*T204/100</f>
        <v>26545.5</v>
      </c>
      <c r="V204" s="5"/>
      <c r="W204" s="5"/>
      <c r="X204" s="5">
        <f t="shared" si="124"/>
        <v>86260.133159999998</v>
      </c>
      <c r="Y204" s="5">
        <f t="shared" si="125"/>
        <v>256873.37075999999</v>
      </c>
      <c r="Z204" s="10">
        <v>1</v>
      </c>
      <c r="AA204" s="11">
        <f>K204</f>
        <v>170613.23759999999</v>
      </c>
    </row>
    <row r="205" spans="1:27" s="59" customFormat="1" ht="17.850000000000001" customHeight="1">
      <c r="A205" s="71">
        <v>15</v>
      </c>
      <c r="B205" s="3" t="s">
        <v>346</v>
      </c>
      <c r="C205" s="4" t="s">
        <v>27</v>
      </c>
      <c r="D205" s="60">
        <v>13.7</v>
      </c>
      <c r="E205" s="5" t="s">
        <v>28</v>
      </c>
      <c r="F205" s="4">
        <v>17697</v>
      </c>
      <c r="G205" s="7">
        <v>4.0999999999999996</v>
      </c>
      <c r="H205" s="6">
        <v>1</v>
      </c>
      <c r="I205" s="5">
        <f t="shared" si="133"/>
        <v>72557.7</v>
      </c>
      <c r="J205" s="7">
        <v>2.34</v>
      </c>
      <c r="K205" s="5">
        <f t="shared" si="134"/>
        <v>169785.01799999998</v>
      </c>
      <c r="L205" s="5">
        <v>25</v>
      </c>
      <c r="M205" s="5">
        <f t="shared" si="126"/>
        <v>42446.254499999995</v>
      </c>
      <c r="N205" s="5">
        <v>10</v>
      </c>
      <c r="O205" s="5">
        <f t="shared" si="123"/>
        <v>16978.501799999998</v>
      </c>
      <c r="P205" s="5"/>
      <c r="Q205" s="5"/>
      <c r="R205" s="5"/>
      <c r="S205" s="5"/>
      <c r="T205" s="9">
        <v>150</v>
      </c>
      <c r="U205" s="5">
        <f>F205*H205*T205/100</f>
        <v>26545.5</v>
      </c>
      <c r="V205" s="5"/>
      <c r="W205" s="5"/>
      <c r="X205" s="5">
        <f t="shared" si="124"/>
        <v>85970.256299999994</v>
      </c>
      <c r="Y205" s="5">
        <f t="shared" si="125"/>
        <v>255755.27429999999</v>
      </c>
      <c r="Z205" s="10">
        <v>1</v>
      </c>
      <c r="AA205" s="11">
        <f>K205</f>
        <v>169785.01799999998</v>
      </c>
    </row>
    <row r="206" spans="1:27" s="59" customFormat="1" ht="17.850000000000001" customHeight="1">
      <c r="A206" s="71">
        <v>16</v>
      </c>
      <c r="B206" s="3" t="s">
        <v>347</v>
      </c>
      <c r="C206" s="4" t="s">
        <v>31</v>
      </c>
      <c r="D206" s="60">
        <v>19.5</v>
      </c>
      <c r="E206" s="5"/>
      <c r="F206" s="4">
        <v>17697</v>
      </c>
      <c r="G206" s="7">
        <v>3.65</v>
      </c>
      <c r="H206" s="6">
        <v>0.5</v>
      </c>
      <c r="I206" s="5">
        <f t="shared" si="133"/>
        <v>32297.024999999998</v>
      </c>
      <c r="J206" s="7">
        <v>2.34</v>
      </c>
      <c r="K206" s="5">
        <f t="shared" si="134"/>
        <v>75575.038499999995</v>
      </c>
      <c r="L206" s="5">
        <v>25</v>
      </c>
      <c r="M206" s="5">
        <f t="shared" si="126"/>
        <v>18893.759624999999</v>
      </c>
      <c r="N206" s="5">
        <v>10</v>
      </c>
      <c r="O206" s="5">
        <f t="shared" si="123"/>
        <v>7557.5038500000001</v>
      </c>
      <c r="P206" s="5"/>
      <c r="Q206" s="5"/>
      <c r="R206" s="5"/>
      <c r="S206" s="5"/>
      <c r="T206" s="9"/>
      <c r="U206" s="5"/>
      <c r="V206" s="5"/>
      <c r="W206" s="5"/>
      <c r="X206" s="5">
        <f t="shared" si="124"/>
        <v>26451.263475</v>
      </c>
      <c r="Y206" s="5">
        <f t="shared" si="125"/>
        <v>102026.30197499999</v>
      </c>
      <c r="Z206" s="10">
        <v>0.5</v>
      </c>
      <c r="AA206" s="11">
        <f>K206</f>
        <v>75575.038499999995</v>
      </c>
    </row>
    <row r="207" spans="1:27" s="59" customFormat="1" ht="17.850000000000001" customHeight="1">
      <c r="A207" s="71"/>
      <c r="B207" s="62" t="s">
        <v>22</v>
      </c>
      <c r="C207" s="4"/>
      <c r="D207" s="60"/>
      <c r="E207" s="5"/>
      <c r="F207" s="4"/>
      <c r="G207" s="7"/>
      <c r="H207" s="75">
        <f>SUM(H191:H206)</f>
        <v>12.25</v>
      </c>
      <c r="I207" s="142">
        <f>SUM(I191:I206)</f>
        <v>875957.25749999995</v>
      </c>
      <c r="J207" s="64"/>
      <c r="K207" s="142">
        <f>SUM(K191:K206)</f>
        <v>2049739.9825499998</v>
      </c>
      <c r="L207" s="5"/>
      <c r="M207" s="142">
        <f>SUM(M191:M206)</f>
        <v>472732.21856249997</v>
      </c>
      <c r="N207" s="64"/>
      <c r="O207" s="142">
        <f>SUM(O191:O206)</f>
        <v>204973.99825500001</v>
      </c>
      <c r="P207" s="64"/>
      <c r="Q207" s="142">
        <f>SUM(Q191:Q206)</f>
        <v>0</v>
      </c>
      <c r="R207" s="64"/>
      <c r="S207" s="142">
        <f>SUM(S191:S206)</f>
        <v>0</v>
      </c>
      <c r="T207" s="64"/>
      <c r="U207" s="142">
        <f>SUM(U191:U206)</f>
        <v>212364</v>
      </c>
      <c r="V207" s="64"/>
      <c r="W207" s="142">
        <f t="shared" ref="W207:Y207" si="138">SUM(W191:W206)</f>
        <v>0</v>
      </c>
      <c r="X207" s="142">
        <f t="shared" si="138"/>
        <v>890070.21681749995</v>
      </c>
      <c r="Y207" s="142">
        <f t="shared" si="138"/>
        <v>2939810.1993675004</v>
      </c>
      <c r="Z207" s="141">
        <f>SUM(Z191:Z206)</f>
        <v>12.25</v>
      </c>
      <c r="AA207" s="142">
        <f>SUM(AA191:AA206)</f>
        <v>1854383.6843999997</v>
      </c>
    </row>
    <row r="208" spans="1:27" s="59" customFormat="1" ht="17.850000000000001" customHeight="1">
      <c r="A208" s="275" t="s">
        <v>503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276"/>
    </row>
    <row r="209" spans="1:27" s="59" customFormat="1" ht="17.850000000000001" customHeight="1">
      <c r="A209" s="71">
        <v>1</v>
      </c>
      <c r="B209" s="3" t="s">
        <v>167</v>
      </c>
      <c r="C209" s="4">
        <v>4</v>
      </c>
      <c r="D209" s="4"/>
      <c r="E209" s="5"/>
      <c r="F209" s="4">
        <v>17697</v>
      </c>
      <c r="G209" s="4">
        <v>2.89</v>
      </c>
      <c r="H209" s="6">
        <v>1</v>
      </c>
      <c r="I209" s="5">
        <f>F209*G209*H209</f>
        <v>51144.33</v>
      </c>
      <c r="J209" s="7">
        <v>1.45</v>
      </c>
      <c r="K209" s="8">
        <f t="shared" ref="K209:K211" si="139">I209*J209</f>
        <v>74159.2785</v>
      </c>
      <c r="L209" s="5"/>
      <c r="M209" s="5"/>
      <c r="N209" s="5">
        <v>10</v>
      </c>
      <c r="O209" s="5">
        <f>K209*N209/100</f>
        <v>7415.92785</v>
      </c>
      <c r="P209" s="5"/>
      <c r="Q209" s="5"/>
      <c r="R209" s="5">
        <v>30</v>
      </c>
      <c r="S209" s="5">
        <f>(F209*H209)*R209/100</f>
        <v>5309.1</v>
      </c>
      <c r="T209" s="5"/>
      <c r="U209" s="5"/>
      <c r="V209" s="5"/>
      <c r="W209" s="5"/>
      <c r="X209" s="5">
        <f t="shared" ref="X209:X211" si="140">W209+U209+S209+Q209+O209+M209</f>
        <v>12725.02785</v>
      </c>
      <c r="Y209" s="5">
        <f>K209+X209</f>
        <v>86884.306349999999</v>
      </c>
      <c r="Z209" s="10">
        <v>1</v>
      </c>
      <c r="AA209" s="11">
        <f>K209</f>
        <v>74159.2785</v>
      </c>
    </row>
    <row r="210" spans="1:27" s="59" customFormat="1" ht="17.850000000000001" customHeight="1">
      <c r="A210" s="71">
        <v>2</v>
      </c>
      <c r="B210" s="3" t="s">
        <v>543</v>
      </c>
      <c r="C210" s="4">
        <v>4</v>
      </c>
      <c r="D210" s="7"/>
      <c r="E210" s="5"/>
      <c r="F210" s="4">
        <v>17697</v>
      </c>
      <c r="G210" s="4">
        <v>2.89</v>
      </c>
      <c r="H210" s="6">
        <v>1</v>
      </c>
      <c r="I210" s="5">
        <f>F210*G210*H210</f>
        <v>51144.33</v>
      </c>
      <c r="J210" s="7">
        <v>1.45</v>
      </c>
      <c r="K210" s="8">
        <f t="shared" si="139"/>
        <v>74159.2785</v>
      </c>
      <c r="L210" s="5"/>
      <c r="M210" s="5"/>
      <c r="N210" s="5">
        <v>10</v>
      </c>
      <c r="O210" s="5">
        <f>K210*N210/100</f>
        <v>7415.92785</v>
      </c>
      <c r="P210" s="5"/>
      <c r="Q210" s="5"/>
      <c r="R210" s="5">
        <v>30</v>
      </c>
      <c r="S210" s="5">
        <f>(F210*H210)*R210/100</f>
        <v>5309.1</v>
      </c>
      <c r="T210" s="5"/>
      <c r="U210" s="5"/>
      <c r="V210" s="5"/>
      <c r="W210" s="5"/>
      <c r="X210" s="5">
        <f t="shared" si="140"/>
        <v>12725.02785</v>
      </c>
      <c r="Y210" s="5">
        <f>K210+X210</f>
        <v>86884.306349999999</v>
      </c>
      <c r="Z210" s="10">
        <v>1</v>
      </c>
      <c r="AA210" s="11">
        <f>K210</f>
        <v>74159.2785</v>
      </c>
    </row>
    <row r="211" spans="1:27" s="59" customFormat="1" ht="17.850000000000001" customHeight="1">
      <c r="A211" s="71">
        <v>3</v>
      </c>
      <c r="B211" s="3" t="s">
        <v>189</v>
      </c>
      <c r="C211" s="4">
        <v>4</v>
      </c>
      <c r="D211" s="7"/>
      <c r="E211" s="5"/>
      <c r="F211" s="4">
        <v>17697</v>
      </c>
      <c r="G211" s="4">
        <v>2.89</v>
      </c>
      <c r="H211" s="6">
        <v>1</v>
      </c>
      <c r="I211" s="5">
        <f>F211*G211*H211</f>
        <v>51144.33</v>
      </c>
      <c r="J211" s="7">
        <v>1.45</v>
      </c>
      <c r="K211" s="8">
        <f t="shared" si="139"/>
        <v>74159.2785</v>
      </c>
      <c r="L211" s="5"/>
      <c r="M211" s="5"/>
      <c r="N211" s="5">
        <v>10</v>
      </c>
      <c r="O211" s="5">
        <f>K211*N211/100</f>
        <v>7415.92785</v>
      </c>
      <c r="P211" s="5"/>
      <c r="Q211" s="5"/>
      <c r="R211" s="5">
        <v>30</v>
      </c>
      <c r="S211" s="5">
        <f>(F211*H211)*R211/100</f>
        <v>5309.1</v>
      </c>
      <c r="T211" s="5"/>
      <c r="U211" s="5"/>
      <c r="V211" s="5"/>
      <c r="W211" s="5"/>
      <c r="X211" s="5">
        <f t="shared" si="140"/>
        <v>12725.02785</v>
      </c>
      <c r="Y211" s="5">
        <f>K211+X211</f>
        <v>86884.306349999999</v>
      </c>
      <c r="Z211" s="10">
        <v>1</v>
      </c>
      <c r="AA211" s="11">
        <f>K211</f>
        <v>74159.2785</v>
      </c>
    </row>
    <row r="212" spans="1:27" s="67" customFormat="1" ht="17.850000000000001" customHeight="1">
      <c r="A212" s="71"/>
      <c r="B212" s="62" t="s">
        <v>22</v>
      </c>
      <c r="C212" s="61"/>
      <c r="D212" s="63"/>
      <c r="E212" s="64"/>
      <c r="F212" s="61"/>
      <c r="G212" s="61"/>
      <c r="H212" s="143">
        <f>SUM(H209:H211)</f>
        <v>3</v>
      </c>
      <c r="I212" s="66">
        <f>SUM(I209:I211)</f>
        <v>153432.99</v>
      </c>
      <c r="J212" s="64"/>
      <c r="K212" s="66">
        <f>SUM(K209:K211)</f>
        <v>222477.83549999999</v>
      </c>
      <c r="L212" s="64"/>
      <c r="M212" s="66">
        <f>SUM(M209:M211)</f>
        <v>0</v>
      </c>
      <c r="N212" s="64"/>
      <c r="O212" s="66">
        <f>SUM(O209:O211)</f>
        <v>22247.78355</v>
      </c>
      <c r="P212" s="64"/>
      <c r="Q212" s="66">
        <f>SUM(Q209:Q211)</f>
        <v>0</v>
      </c>
      <c r="R212" s="64"/>
      <c r="S212" s="66">
        <f>SUM(S209:S211)</f>
        <v>15927.300000000001</v>
      </c>
      <c r="T212" s="64"/>
      <c r="U212" s="66">
        <f>SUM(U209:U211)</f>
        <v>0</v>
      </c>
      <c r="V212" s="64"/>
      <c r="W212" s="66">
        <f t="shared" ref="W212:Y212" si="141">SUM(W209:W211)</f>
        <v>0</v>
      </c>
      <c r="X212" s="66">
        <f t="shared" si="141"/>
        <v>38175.083550000003</v>
      </c>
      <c r="Y212" s="66">
        <f t="shared" si="141"/>
        <v>260652.91905</v>
      </c>
      <c r="Z212" s="130">
        <f>SUM(Z209:Z211)</f>
        <v>3</v>
      </c>
      <c r="AA212" s="66">
        <f>SUM(AA209:AA211)</f>
        <v>222477.83549999999</v>
      </c>
    </row>
    <row r="213" spans="1:27" s="59" customFormat="1" ht="17.850000000000001" customHeight="1">
      <c r="A213" s="275" t="s">
        <v>257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276"/>
    </row>
    <row r="214" spans="1:27" s="59" customFormat="1" ht="17.850000000000001" customHeight="1">
      <c r="A214" s="71">
        <v>1</v>
      </c>
      <c r="B214" s="3" t="s">
        <v>190</v>
      </c>
      <c r="C214" s="4" t="s">
        <v>256</v>
      </c>
      <c r="D214" s="60">
        <v>13.3</v>
      </c>
      <c r="E214" s="5"/>
      <c r="F214" s="4">
        <v>17697</v>
      </c>
      <c r="G214" s="4">
        <v>3.61</v>
      </c>
      <c r="H214" s="60">
        <v>1</v>
      </c>
      <c r="I214" s="5">
        <f t="shared" ref="I214:I221" si="142">F214*G214*H214</f>
        <v>63886.17</v>
      </c>
      <c r="J214" s="7">
        <v>1.45</v>
      </c>
      <c r="K214" s="8">
        <f t="shared" ref="K214:K221" si="143">I214*J214</f>
        <v>92634.946499999991</v>
      </c>
      <c r="L214" s="5">
        <v>25</v>
      </c>
      <c r="M214" s="5">
        <f>K214*L214/100</f>
        <v>23158.736624999998</v>
      </c>
      <c r="N214" s="5">
        <v>10</v>
      </c>
      <c r="O214" s="5">
        <f t="shared" ref="O214:O221" si="144">K214*N214/100</f>
        <v>9263.4946499999987</v>
      </c>
      <c r="P214" s="5"/>
      <c r="Q214" s="5"/>
      <c r="R214" s="5"/>
      <c r="S214" s="5"/>
      <c r="T214" s="5"/>
      <c r="U214" s="5"/>
      <c r="V214" s="5"/>
      <c r="W214" s="5"/>
      <c r="X214" s="5">
        <f t="shared" ref="X214:X221" si="145">W214+U214+S214+Q214+O214+M214</f>
        <v>32422.231274999998</v>
      </c>
      <c r="Y214" s="5">
        <f t="shared" ref="Y214:Y221" si="146">K214+X214</f>
        <v>125057.17777499999</v>
      </c>
      <c r="Z214" s="10">
        <v>1</v>
      </c>
      <c r="AA214" s="11">
        <f t="shared" ref="AA214:AA221" si="147">K214</f>
        <v>92634.946499999991</v>
      </c>
    </row>
    <row r="215" spans="1:27" s="59" customFormat="1" ht="17.850000000000001" customHeight="1">
      <c r="A215" s="71">
        <v>2</v>
      </c>
      <c r="B215" s="3" t="s">
        <v>87</v>
      </c>
      <c r="C215" s="4" t="s">
        <v>173</v>
      </c>
      <c r="D215" s="7">
        <v>0.1</v>
      </c>
      <c r="E215" s="5"/>
      <c r="F215" s="4">
        <v>17697</v>
      </c>
      <c r="G215" s="4">
        <v>2.94</v>
      </c>
      <c r="H215" s="60">
        <v>1</v>
      </c>
      <c r="I215" s="5">
        <f t="shared" si="142"/>
        <v>52029.18</v>
      </c>
      <c r="J215" s="7">
        <v>1.45</v>
      </c>
      <c r="K215" s="8">
        <f t="shared" si="143"/>
        <v>75442.311000000002</v>
      </c>
      <c r="L215" s="5"/>
      <c r="M215" s="5"/>
      <c r="N215" s="5">
        <v>10</v>
      </c>
      <c r="O215" s="5">
        <f t="shared" si="144"/>
        <v>7544.2311</v>
      </c>
      <c r="P215" s="5"/>
      <c r="Q215" s="5"/>
      <c r="R215" s="5"/>
      <c r="S215" s="5"/>
      <c r="T215" s="5"/>
      <c r="U215" s="5"/>
      <c r="V215" s="5"/>
      <c r="W215" s="5"/>
      <c r="X215" s="5">
        <f t="shared" si="145"/>
        <v>7544.2311</v>
      </c>
      <c r="Y215" s="5">
        <f t="shared" si="146"/>
        <v>82986.542100000006</v>
      </c>
      <c r="Z215" s="10">
        <v>1</v>
      </c>
      <c r="AA215" s="11">
        <f t="shared" si="147"/>
        <v>75442.311000000002</v>
      </c>
    </row>
    <row r="216" spans="1:27" s="59" customFormat="1" ht="17.850000000000001" customHeight="1">
      <c r="A216" s="71">
        <v>3</v>
      </c>
      <c r="B216" s="3" t="s">
        <v>172</v>
      </c>
      <c r="C216" s="4">
        <v>4</v>
      </c>
      <c r="D216" s="7"/>
      <c r="E216" s="5" t="s">
        <v>233</v>
      </c>
      <c r="F216" s="4">
        <v>17697</v>
      </c>
      <c r="G216" s="4">
        <v>2.89</v>
      </c>
      <c r="H216" s="6">
        <v>1</v>
      </c>
      <c r="I216" s="5">
        <f>F216*G216*H216</f>
        <v>51144.33</v>
      </c>
      <c r="J216" s="7">
        <v>1.45</v>
      </c>
      <c r="K216" s="8">
        <f t="shared" si="143"/>
        <v>74159.2785</v>
      </c>
      <c r="L216" s="5"/>
      <c r="M216" s="5"/>
      <c r="N216" s="5">
        <v>10</v>
      </c>
      <c r="O216" s="5">
        <f>K216*N216/100</f>
        <v>7415.92785</v>
      </c>
      <c r="P216" s="5"/>
      <c r="Q216" s="5"/>
      <c r="R216" s="5"/>
      <c r="S216" s="5"/>
      <c r="T216" s="5"/>
      <c r="U216" s="5"/>
      <c r="V216" s="5">
        <v>35</v>
      </c>
      <c r="W216" s="5">
        <f>(F216*V216)/100</f>
        <v>6193.95</v>
      </c>
      <c r="X216" s="5">
        <f t="shared" si="145"/>
        <v>13609.877850000001</v>
      </c>
      <c r="Y216" s="5">
        <f>K216+X216</f>
        <v>87769.156350000005</v>
      </c>
      <c r="Z216" s="10">
        <v>1</v>
      </c>
      <c r="AA216" s="11">
        <f t="shared" si="147"/>
        <v>74159.2785</v>
      </c>
    </row>
    <row r="217" spans="1:27" s="59" customFormat="1" ht="17.850000000000001" customHeight="1">
      <c r="A217" s="71">
        <v>4</v>
      </c>
      <c r="B217" s="3" t="s">
        <v>187</v>
      </c>
      <c r="C217" s="4">
        <v>2</v>
      </c>
      <c r="D217" s="7"/>
      <c r="E217" s="5"/>
      <c r="F217" s="4">
        <v>17697</v>
      </c>
      <c r="G217" s="4">
        <v>2.81</v>
      </c>
      <c r="H217" s="60">
        <v>1</v>
      </c>
      <c r="I217" s="5">
        <f t="shared" si="142"/>
        <v>49728.57</v>
      </c>
      <c r="J217" s="7">
        <v>1.45</v>
      </c>
      <c r="K217" s="8">
        <f t="shared" si="143"/>
        <v>72106.426500000001</v>
      </c>
      <c r="L217" s="5"/>
      <c r="M217" s="5"/>
      <c r="N217" s="5">
        <v>10</v>
      </c>
      <c r="O217" s="5">
        <f t="shared" si="144"/>
        <v>7210.6426499999998</v>
      </c>
      <c r="P217" s="5"/>
      <c r="Q217" s="5"/>
      <c r="R217" s="5"/>
      <c r="S217" s="5"/>
      <c r="T217" s="5"/>
      <c r="U217" s="5"/>
      <c r="V217" s="5"/>
      <c r="W217" s="5"/>
      <c r="X217" s="5">
        <f t="shared" si="145"/>
        <v>7210.6426499999998</v>
      </c>
      <c r="Y217" s="5">
        <f t="shared" si="146"/>
        <v>79317.069149999996</v>
      </c>
      <c r="Z217" s="10">
        <v>1</v>
      </c>
      <c r="AA217" s="11">
        <f t="shared" si="147"/>
        <v>72106.426500000001</v>
      </c>
    </row>
    <row r="218" spans="1:27" s="59" customFormat="1" ht="17.850000000000001" customHeight="1">
      <c r="A218" s="71">
        <v>5</v>
      </c>
      <c r="B218" s="3" t="s">
        <v>187</v>
      </c>
      <c r="C218" s="4">
        <v>2</v>
      </c>
      <c r="D218" s="7"/>
      <c r="E218" s="5"/>
      <c r="F218" s="4">
        <v>17697</v>
      </c>
      <c r="G218" s="4">
        <v>2.81</v>
      </c>
      <c r="H218" s="60">
        <v>1</v>
      </c>
      <c r="I218" s="5">
        <f t="shared" si="142"/>
        <v>49728.57</v>
      </c>
      <c r="J218" s="7">
        <v>1.45</v>
      </c>
      <c r="K218" s="8">
        <f t="shared" si="143"/>
        <v>72106.426500000001</v>
      </c>
      <c r="L218" s="5"/>
      <c r="M218" s="5"/>
      <c r="N218" s="5">
        <v>10</v>
      </c>
      <c r="O218" s="5">
        <f t="shared" si="144"/>
        <v>7210.6426499999998</v>
      </c>
      <c r="P218" s="5"/>
      <c r="Q218" s="5"/>
      <c r="R218" s="5"/>
      <c r="S218" s="5"/>
      <c r="T218" s="5"/>
      <c r="U218" s="5"/>
      <c r="V218" s="5"/>
      <c r="W218" s="5"/>
      <c r="X218" s="5">
        <f t="shared" si="145"/>
        <v>7210.6426499999998</v>
      </c>
      <c r="Y218" s="5">
        <f t="shared" si="146"/>
        <v>79317.069149999996</v>
      </c>
      <c r="Z218" s="10">
        <v>1</v>
      </c>
      <c r="AA218" s="11">
        <f t="shared" si="147"/>
        <v>72106.426500000001</v>
      </c>
    </row>
    <row r="219" spans="1:27" s="59" customFormat="1" ht="17.850000000000001" customHeight="1">
      <c r="A219" s="71">
        <v>6</v>
      </c>
      <c r="B219" s="3" t="s">
        <v>187</v>
      </c>
      <c r="C219" s="4">
        <v>2</v>
      </c>
      <c r="D219" s="7"/>
      <c r="E219" s="5"/>
      <c r="F219" s="4">
        <v>17697</v>
      </c>
      <c r="G219" s="4">
        <v>2.81</v>
      </c>
      <c r="H219" s="60">
        <v>1</v>
      </c>
      <c r="I219" s="5">
        <f t="shared" si="142"/>
        <v>49728.57</v>
      </c>
      <c r="J219" s="7">
        <v>1.45</v>
      </c>
      <c r="K219" s="8">
        <f t="shared" si="143"/>
        <v>72106.426500000001</v>
      </c>
      <c r="L219" s="5"/>
      <c r="M219" s="5"/>
      <c r="N219" s="5">
        <v>10</v>
      </c>
      <c r="O219" s="5">
        <f t="shared" si="144"/>
        <v>7210.6426499999998</v>
      </c>
      <c r="P219" s="5"/>
      <c r="Q219" s="5"/>
      <c r="R219" s="5"/>
      <c r="S219" s="5"/>
      <c r="T219" s="5"/>
      <c r="U219" s="5"/>
      <c r="V219" s="5"/>
      <c r="W219" s="5"/>
      <c r="X219" s="5">
        <f t="shared" si="145"/>
        <v>7210.6426499999998</v>
      </c>
      <c r="Y219" s="5">
        <f t="shared" si="146"/>
        <v>79317.069149999996</v>
      </c>
      <c r="Z219" s="10">
        <v>1</v>
      </c>
      <c r="AA219" s="11">
        <f t="shared" si="147"/>
        <v>72106.426500000001</v>
      </c>
    </row>
    <row r="220" spans="1:27" s="59" customFormat="1" ht="17.850000000000001" customHeight="1">
      <c r="A220" s="71">
        <v>7</v>
      </c>
      <c r="B220" s="3" t="s">
        <v>51</v>
      </c>
      <c r="C220" s="4">
        <v>2</v>
      </c>
      <c r="D220" s="7"/>
      <c r="E220" s="5"/>
      <c r="F220" s="4">
        <v>17697</v>
      </c>
      <c r="G220" s="4">
        <v>2.81</v>
      </c>
      <c r="H220" s="60">
        <v>0.5</v>
      </c>
      <c r="I220" s="5">
        <f t="shared" si="142"/>
        <v>24864.285</v>
      </c>
      <c r="J220" s="7">
        <v>1.45</v>
      </c>
      <c r="K220" s="8">
        <f t="shared" si="143"/>
        <v>36053.213250000001</v>
      </c>
      <c r="L220" s="5"/>
      <c r="M220" s="5"/>
      <c r="N220" s="5">
        <v>10</v>
      </c>
      <c r="O220" s="5">
        <f t="shared" si="144"/>
        <v>3605.3213249999999</v>
      </c>
      <c r="P220" s="5"/>
      <c r="Q220" s="5"/>
      <c r="R220" s="5"/>
      <c r="S220" s="5"/>
      <c r="T220" s="5"/>
      <c r="U220" s="5"/>
      <c r="V220" s="5"/>
      <c r="W220" s="5"/>
      <c r="X220" s="5">
        <f t="shared" si="145"/>
        <v>3605.3213249999999</v>
      </c>
      <c r="Y220" s="5">
        <f t="shared" si="146"/>
        <v>39658.534574999998</v>
      </c>
      <c r="Z220" s="10">
        <v>0.5</v>
      </c>
      <c r="AA220" s="11">
        <f t="shared" si="147"/>
        <v>36053.213250000001</v>
      </c>
    </row>
    <row r="221" spans="1:27" s="59" customFormat="1" ht="17.850000000000001" customHeight="1">
      <c r="A221" s="71">
        <v>8</v>
      </c>
      <c r="B221" s="3" t="s">
        <v>466</v>
      </c>
      <c r="C221" s="4">
        <v>2</v>
      </c>
      <c r="D221" s="7"/>
      <c r="E221" s="5"/>
      <c r="F221" s="4">
        <v>17697</v>
      </c>
      <c r="G221" s="4">
        <v>2.81</v>
      </c>
      <c r="H221" s="60">
        <v>1</v>
      </c>
      <c r="I221" s="5">
        <f t="shared" si="142"/>
        <v>49728.57</v>
      </c>
      <c r="J221" s="7">
        <v>1.45</v>
      </c>
      <c r="K221" s="8">
        <f t="shared" si="143"/>
        <v>72106.426500000001</v>
      </c>
      <c r="L221" s="5"/>
      <c r="M221" s="5"/>
      <c r="N221" s="5">
        <v>10</v>
      </c>
      <c r="O221" s="5">
        <f t="shared" si="144"/>
        <v>7210.6426499999998</v>
      </c>
      <c r="P221" s="5"/>
      <c r="Q221" s="5"/>
      <c r="R221" s="5"/>
      <c r="S221" s="5"/>
      <c r="T221" s="5"/>
      <c r="U221" s="5"/>
      <c r="V221" s="5"/>
      <c r="W221" s="5"/>
      <c r="X221" s="5">
        <f t="shared" si="145"/>
        <v>7210.6426499999998</v>
      </c>
      <c r="Y221" s="5">
        <f t="shared" si="146"/>
        <v>79317.069149999996</v>
      </c>
      <c r="Z221" s="10">
        <v>1</v>
      </c>
      <c r="AA221" s="11">
        <f t="shared" si="147"/>
        <v>72106.426500000001</v>
      </c>
    </row>
    <row r="222" spans="1:27" s="59" customFormat="1" ht="17.850000000000001" customHeight="1">
      <c r="A222" s="5"/>
      <c r="B222" s="62" t="s">
        <v>22</v>
      </c>
      <c r="C222" s="61"/>
      <c r="D222" s="63"/>
      <c r="E222" s="5"/>
      <c r="F222" s="61"/>
      <c r="G222" s="61"/>
      <c r="H222" s="130">
        <f>SUM(H214:H221)</f>
        <v>7.5</v>
      </c>
      <c r="I222" s="66">
        <f>SUM(I214:I221)</f>
        <v>390838.245</v>
      </c>
      <c r="J222" s="64"/>
      <c r="K222" s="66">
        <f>SUM(K214:K221)</f>
        <v>566715.45525000012</v>
      </c>
      <c r="L222" s="64"/>
      <c r="M222" s="66">
        <f>SUM(M214:M221)</f>
        <v>23158.736624999998</v>
      </c>
      <c r="N222" s="64"/>
      <c r="O222" s="66">
        <f>SUM(O214:O221)</f>
        <v>56671.545525000001</v>
      </c>
      <c r="P222" s="64"/>
      <c r="Q222" s="66">
        <f>SUM(Q214:Q221)</f>
        <v>0</v>
      </c>
      <c r="R222" s="5"/>
      <c r="S222" s="66">
        <f>SUM(S214:S221)</f>
        <v>0</v>
      </c>
      <c r="T222" s="5"/>
      <c r="U222" s="66">
        <f>SUM(U214:U221)</f>
        <v>0</v>
      </c>
      <c r="V222" s="5"/>
      <c r="W222" s="66">
        <f t="shared" ref="W222:Y222" si="148">SUM(W214:W221)</f>
        <v>6193.95</v>
      </c>
      <c r="X222" s="66">
        <f t="shared" si="148"/>
        <v>86024.232149999982</v>
      </c>
      <c r="Y222" s="66">
        <f t="shared" si="148"/>
        <v>652739.68740000005</v>
      </c>
      <c r="Z222" s="65">
        <f>SUM(Z214:Z221)</f>
        <v>7.5</v>
      </c>
      <c r="AA222" s="66">
        <f>SUM(AA214:AA221)</f>
        <v>566715.45525000012</v>
      </c>
    </row>
    <row r="223" spans="1:27" s="59" customFormat="1" ht="17.850000000000001" customHeight="1" thickBot="1">
      <c r="A223" s="244"/>
      <c r="B223" s="278" t="s">
        <v>88</v>
      </c>
      <c r="C223" s="214"/>
      <c r="D223" s="214"/>
      <c r="E223" s="279"/>
      <c r="F223" s="280"/>
      <c r="G223" s="280"/>
      <c r="H223" s="293">
        <f>H189+H207+H212+H222</f>
        <v>25.25</v>
      </c>
      <c r="I223" s="66">
        <f>I189+I207+I212+I222</f>
        <v>1621531.8674999997</v>
      </c>
      <c r="J223" s="160"/>
      <c r="K223" s="66">
        <f>K189+K207+K212+K222</f>
        <v>3527390.8158</v>
      </c>
      <c r="L223" s="160"/>
      <c r="M223" s="66">
        <f>M189+M207+M212+M222</f>
        <v>668649.91864349996</v>
      </c>
      <c r="N223" s="160"/>
      <c r="O223" s="66">
        <f>O189+O207+O212+O222</f>
        <v>353383.65941100003</v>
      </c>
      <c r="P223" s="160"/>
      <c r="Q223" s="66">
        <f>Q189+Q207+Q212+Q222</f>
        <v>0</v>
      </c>
      <c r="R223" s="244"/>
      <c r="S223" s="66">
        <f>S189+S207+S212+S222</f>
        <v>15927.300000000001</v>
      </c>
      <c r="T223" s="244"/>
      <c r="U223" s="66">
        <f>U189+U207+U212+U222</f>
        <v>283152</v>
      </c>
      <c r="V223" s="244"/>
      <c r="W223" s="66">
        <f t="shared" ref="W223:Y223" si="149">W189+W207+W212+W222</f>
        <v>6193.95</v>
      </c>
      <c r="X223" s="66">
        <f t="shared" si="149"/>
        <v>1327306.8280545</v>
      </c>
      <c r="Y223" s="66">
        <f t="shared" si="149"/>
        <v>4854697.6438544998</v>
      </c>
      <c r="Z223" s="65">
        <f>Z189+Z207+Z212+Z222</f>
        <v>24.75</v>
      </c>
      <c r="AA223" s="66">
        <f>AA189+AA207+AA212+AA222</f>
        <v>3193737.7717499998</v>
      </c>
    </row>
    <row r="224" spans="1:27" s="59" customFormat="1" ht="17.850000000000001" customHeight="1" thickBot="1">
      <c r="A224" s="282"/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</row>
    <row r="225" spans="1:27" s="59" customFormat="1" ht="17.850000000000001" customHeight="1">
      <c r="A225" s="272" t="s">
        <v>191</v>
      </c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4"/>
    </row>
    <row r="226" spans="1:27" s="59" customFormat="1" ht="17.850000000000001" customHeight="1">
      <c r="A226" s="284" t="s">
        <v>14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285"/>
    </row>
    <row r="227" spans="1:27" s="59" customFormat="1" ht="17.850000000000001" customHeight="1">
      <c r="A227" s="71">
        <v>1</v>
      </c>
      <c r="B227" s="3" t="s">
        <v>177</v>
      </c>
      <c r="C227" s="4" t="s">
        <v>21</v>
      </c>
      <c r="D227" s="60" t="s">
        <v>20</v>
      </c>
      <c r="E227" s="5"/>
      <c r="F227" s="4">
        <v>17697</v>
      </c>
      <c r="G227" s="4">
        <v>4.7699999999999996</v>
      </c>
      <c r="H227" s="6">
        <v>1</v>
      </c>
      <c r="I227" s="5">
        <f>F227*G227*H227</f>
        <v>84414.689999999988</v>
      </c>
      <c r="J227" s="7">
        <v>3.42</v>
      </c>
      <c r="K227" s="5">
        <f>I227*J227</f>
        <v>288698.23979999998</v>
      </c>
      <c r="L227" s="5">
        <v>25</v>
      </c>
      <c r="M227" s="5">
        <f>K227*L227/100</f>
        <v>72174.559949999995</v>
      </c>
      <c r="N227" s="5">
        <v>10</v>
      </c>
      <c r="O227" s="5">
        <f>K227*N227/100</f>
        <v>28869.823980000001</v>
      </c>
      <c r="P227" s="5"/>
      <c r="Q227" s="5"/>
      <c r="R227" s="5"/>
      <c r="S227" s="5"/>
      <c r="T227" s="9">
        <v>200</v>
      </c>
      <c r="U227" s="5">
        <f>F227*H227*T227/100</f>
        <v>35394</v>
      </c>
      <c r="V227" s="5"/>
      <c r="W227" s="5"/>
      <c r="X227" s="5">
        <f>W227+U227+S227+Q227+O227+M227</f>
        <v>136438.38393000001</v>
      </c>
      <c r="Y227" s="5">
        <f>K227+X227</f>
        <v>425136.62372999999</v>
      </c>
      <c r="Z227" s="10">
        <v>1</v>
      </c>
      <c r="AA227" s="11">
        <f>K227</f>
        <v>288698.23979999998</v>
      </c>
    </row>
    <row r="228" spans="1:27" s="59" customFormat="1" ht="17.850000000000001" customHeight="1">
      <c r="A228" s="71"/>
      <c r="B228" s="62" t="s">
        <v>22</v>
      </c>
      <c r="C228" s="61"/>
      <c r="D228" s="63"/>
      <c r="E228" s="5"/>
      <c r="F228" s="61"/>
      <c r="G228" s="61"/>
      <c r="H228" s="143">
        <f>SUM(H227)</f>
        <v>1</v>
      </c>
      <c r="I228" s="142">
        <f>SUM(I227)</f>
        <v>84414.689999999988</v>
      </c>
      <c r="J228" s="64"/>
      <c r="K228" s="142">
        <f>SUM(K227)</f>
        <v>288698.23979999998</v>
      </c>
      <c r="L228" s="64"/>
      <c r="M228" s="142">
        <f>SUM(M227)</f>
        <v>72174.559949999995</v>
      </c>
      <c r="N228" s="64"/>
      <c r="O228" s="142">
        <f>SUM(O227)</f>
        <v>28869.823980000001</v>
      </c>
      <c r="P228" s="64"/>
      <c r="Q228" s="142">
        <f>SUM(Q227)</f>
        <v>0</v>
      </c>
      <c r="R228" s="64"/>
      <c r="S228" s="142">
        <f>SUM(S227)</f>
        <v>0</v>
      </c>
      <c r="T228" s="64"/>
      <c r="U228" s="142">
        <f>SUM(U227)</f>
        <v>35394</v>
      </c>
      <c r="V228" s="64"/>
      <c r="W228" s="142">
        <f>SUM(W227)</f>
        <v>0</v>
      </c>
      <c r="X228" s="142">
        <f>SUM(X227)</f>
        <v>136438.38393000001</v>
      </c>
      <c r="Y228" s="142">
        <f>SUM(Y227)</f>
        <v>425136.62372999999</v>
      </c>
      <c r="Z228" s="130">
        <f>SUM(Z227)</f>
        <v>1</v>
      </c>
      <c r="AA228" s="142">
        <f>SUM(AA227)</f>
        <v>288698.23979999998</v>
      </c>
    </row>
    <row r="229" spans="1:27" s="59" customFormat="1" ht="17.850000000000001" customHeight="1">
      <c r="A229" s="68" t="s">
        <v>23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70"/>
    </row>
    <row r="230" spans="1:27" s="59" customFormat="1" ht="17.850000000000001" customHeight="1">
      <c r="A230" s="71">
        <v>1</v>
      </c>
      <c r="B230" s="238" t="s">
        <v>320</v>
      </c>
      <c r="C230" s="4" t="s">
        <v>31</v>
      </c>
      <c r="D230" s="4" t="s">
        <v>20</v>
      </c>
      <c r="E230" s="5"/>
      <c r="F230" s="4">
        <v>17697</v>
      </c>
      <c r="G230" s="4">
        <v>3.73</v>
      </c>
      <c r="H230" s="60">
        <v>1</v>
      </c>
      <c r="I230" s="5">
        <f t="shared" ref="I230:I236" si="150">F230*G230*H230</f>
        <v>66009.81</v>
      </c>
      <c r="J230" s="7">
        <v>2.34</v>
      </c>
      <c r="K230" s="5">
        <f>I230*J230</f>
        <v>154462.95539999998</v>
      </c>
      <c r="L230" s="5">
        <v>25</v>
      </c>
      <c r="M230" s="5">
        <f>K230*L230/100</f>
        <v>38615.738849999994</v>
      </c>
      <c r="N230" s="5">
        <v>10</v>
      </c>
      <c r="O230" s="5">
        <f t="shared" ref="O230:O236" si="151">K230*N230/100</f>
        <v>15446.295539999997</v>
      </c>
      <c r="P230" s="5"/>
      <c r="Q230" s="5"/>
      <c r="R230" s="5"/>
      <c r="S230" s="5"/>
      <c r="T230" s="9">
        <v>150</v>
      </c>
      <c r="U230" s="5">
        <f>F230*H230*T230/100</f>
        <v>26545.5</v>
      </c>
      <c r="V230" s="5"/>
      <c r="W230" s="5"/>
      <c r="X230" s="5">
        <f t="shared" ref="X230:X236" si="152">W230+U230+S230+Q230+O230+M230</f>
        <v>80607.534389999986</v>
      </c>
      <c r="Y230" s="5">
        <f t="shared" ref="Y230:Y236" si="153">K230+X230</f>
        <v>235070.48978999996</v>
      </c>
      <c r="Z230" s="10">
        <v>1</v>
      </c>
      <c r="AA230" s="11">
        <f>K230</f>
        <v>154462.95539999998</v>
      </c>
    </row>
    <row r="231" spans="1:27" s="59" customFormat="1" ht="17.850000000000001" customHeight="1">
      <c r="A231" s="71">
        <v>2</v>
      </c>
      <c r="B231" s="238" t="s">
        <v>320</v>
      </c>
      <c r="C231" s="4" t="s">
        <v>31</v>
      </c>
      <c r="D231" s="7">
        <v>20.100000000000001</v>
      </c>
      <c r="E231" s="5"/>
      <c r="F231" s="4">
        <v>17697</v>
      </c>
      <c r="G231" s="4">
        <v>3.69</v>
      </c>
      <c r="H231" s="60">
        <v>1</v>
      </c>
      <c r="I231" s="5">
        <f t="shared" si="150"/>
        <v>65301.93</v>
      </c>
      <c r="J231" s="7">
        <v>2.34</v>
      </c>
      <c r="K231" s="5">
        <f t="shared" ref="K231:K233" si="154">I231*J231</f>
        <v>152806.51619999998</v>
      </c>
      <c r="L231" s="5">
        <v>25</v>
      </c>
      <c r="M231" s="5">
        <f>K231*L231/100</f>
        <v>38201.629049999996</v>
      </c>
      <c r="N231" s="5">
        <v>10</v>
      </c>
      <c r="O231" s="5">
        <f t="shared" si="151"/>
        <v>15280.651619999997</v>
      </c>
      <c r="P231" s="5"/>
      <c r="Q231" s="5"/>
      <c r="R231" s="5"/>
      <c r="S231" s="5"/>
      <c r="T231" s="9">
        <v>150</v>
      </c>
      <c r="U231" s="5">
        <v>26546</v>
      </c>
      <c r="V231" s="5"/>
      <c r="W231" s="5"/>
      <c r="X231" s="5">
        <f t="shared" si="152"/>
        <v>80028.280669999993</v>
      </c>
      <c r="Y231" s="5">
        <f t="shared" si="153"/>
        <v>232834.79686999996</v>
      </c>
      <c r="Z231" s="10">
        <v>1</v>
      </c>
      <c r="AA231" s="11">
        <f>K231</f>
        <v>152806.51619999998</v>
      </c>
    </row>
    <row r="232" spans="1:27" s="59" customFormat="1" ht="17.850000000000001" customHeight="1">
      <c r="A232" s="71">
        <v>3</v>
      </c>
      <c r="B232" s="238" t="s">
        <v>153</v>
      </c>
      <c r="C232" s="4" t="s">
        <v>31</v>
      </c>
      <c r="D232" s="60">
        <v>7</v>
      </c>
      <c r="E232" s="5"/>
      <c r="F232" s="4">
        <v>17697</v>
      </c>
      <c r="G232" s="4">
        <v>3.53</v>
      </c>
      <c r="H232" s="60">
        <v>1</v>
      </c>
      <c r="I232" s="5">
        <f>F232*G232*H232</f>
        <v>62470.409999999996</v>
      </c>
      <c r="J232" s="7">
        <v>2.34</v>
      </c>
      <c r="K232" s="5">
        <f>I232*J232</f>
        <v>146180.75939999998</v>
      </c>
      <c r="L232" s="5">
        <v>25</v>
      </c>
      <c r="M232" s="5">
        <f>K232*L232/100</f>
        <v>36545.189849999995</v>
      </c>
      <c r="N232" s="5">
        <v>10</v>
      </c>
      <c r="O232" s="5">
        <f>K232*N232/100</f>
        <v>14618.075939999999</v>
      </c>
      <c r="P232" s="5"/>
      <c r="Q232" s="5"/>
      <c r="R232" s="5"/>
      <c r="S232" s="5"/>
      <c r="T232" s="9"/>
      <c r="U232" s="5"/>
      <c r="V232" s="5"/>
      <c r="W232" s="5"/>
      <c r="X232" s="5">
        <f>W232+U232+S232+Q232+O232+M232</f>
        <v>51163.26578999999</v>
      </c>
      <c r="Y232" s="5">
        <f>K232+X232</f>
        <v>197344.02518999996</v>
      </c>
      <c r="Z232" s="10"/>
      <c r="AA232" s="277"/>
    </row>
    <row r="233" spans="1:27" s="59" customFormat="1" ht="17.850000000000001" customHeight="1">
      <c r="A233" s="71">
        <v>4</v>
      </c>
      <c r="B233" s="3" t="s">
        <v>234</v>
      </c>
      <c r="C233" s="4" t="s">
        <v>31</v>
      </c>
      <c r="D233" s="4" t="s">
        <v>20</v>
      </c>
      <c r="E233" s="5"/>
      <c r="F233" s="4">
        <v>17697</v>
      </c>
      <c r="G233" s="4">
        <v>3.73</v>
      </c>
      <c r="H233" s="60">
        <v>0.5</v>
      </c>
      <c r="I233" s="5">
        <f t="shared" si="150"/>
        <v>33004.904999999999</v>
      </c>
      <c r="J233" s="7">
        <v>2.34</v>
      </c>
      <c r="K233" s="5">
        <f t="shared" si="154"/>
        <v>77231.477699999989</v>
      </c>
      <c r="L233" s="5"/>
      <c r="M233" s="5"/>
      <c r="N233" s="5">
        <v>10</v>
      </c>
      <c r="O233" s="5">
        <f t="shared" si="151"/>
        <v>7723.1477699999987</v>
      </c>
      <c r="P233" s="5"/>
      <c r="Q233" s="5"/>
      <c r="R233" s="9"/>
      <c r="S233" s="5"/>
      <c r="T233" s="9"/>
      <c r="U233" s="5"/>
      <c r="V233" s="5"/>
      <c r="W233" s="5"/>
      <c r="X233" s="5">
        <f t="shared" si="152"/>
        <v>7723.1477699999987</v>
      </c>
      <c r="Y233" s="5">
        <f t="shared" si="153"/>
        <v>84954.625469999984</v>
      </c>
      <c r="Z233" s="133"/>
      <c r="AA233" s="277"/>
    </row>
    <row r="234" spans="1:27" s="59" customFormat="1" ht="17.850000000000001" customHeight="1">
      <c r="A234" s="71">
        <v>5</v>
      </c>
      <c r="B234" s="3" t="s">
        <v>348</v>
      </c>
      <c r="C234" s="4" t="s">
        <v>29</v>
      </c>
      <c r="D234" s="60" t="s">
        <v>20</v>
      </c>
      <c r="E234" s="5" t="s">
        <v>46</v>
      </c>
      <c r="F234" s="4">
        <v>17697</v>
      </c>
      <c r="G234" s="4">
        <v>4.41</v>
      </c>
      <c r="H234" s="60">
        <v>1</v>
      </c>
      <c r="I234" s="5">
        <f>F234*G234*H234</f>
        <v>78043.77</v>
      </c>
      <c r="J234" s="7">
        <v>2.34</v>
      </c>
      <c r="K234" s="5">
        <f>I234*J234</f>
        <v>182622.42180000001</v>
      </c>
      <c r="L234" s="5">
        <v>25</v>
      </c>
      <c r="M234" s="5">
        <f>K234*L234/100</f>
        <v>45655.605450000003</v>
      </c>
      <c r="N234" s="5">
        <v>10</v>
      </c>
      <c r="O234" s="5">
        <f t="shared" si="151"/>
        <v>18262.242180000001</v>
      </c>
      <c r="P234" s="5"/>
      <c r="Q234" s="5"/>
      <c r="R234" s="5"/>
      <c r="S234" s="5"/>
      <c r="T234" s="9"/>
      <c r="U234" s="5"/>
      <c r="V234" s="5"/>
      <c r="W234" s="5"/>
      <c r="X234" s="5">
        <f t="shared" si="152"/>
        <v>63917.847630000004</v>
      </c>
      <c r="Y234" s="5">
        <f t="shared" si="153"/>
        <v>246540.26943000001</v>
      </c>
      <c r="Z234" s="10">
        <v>1</v>
      </c>
      <c r="AA234" s="11">
        <f>K234</f>
        <v>182622.42180000001</v>
      </c>
    </row>
    <row r="235" spans="1:27" s="59" customFormat="1" ht="17.850000000000001" customHeight="1">
      <c r="A235" s="71">
        <v>6</v>
      </c>
      <c r="B235" s="3" t="s">
        <v>349</v>
      </c>
      <c r="C235" s="4" t="s">
        <v>31</v>
      </c>
      <c r="D235" s="4" t="s">
        <v>20</v>
      </c>
      <c r="E235" s="5"/>
      <c r="F235" s="4">
        <v>17697</v>
      </c>
      <c r="G235" s="7">
        <v>3.73</v>
      </c>
      <c r="H235" s="60">
        <v>0.5</v>
      </c>
      <c r="I235" s="5">
        <f>F235*G235*H235</f>
        <v>33004.904999999999</v>
      </c>
      <c r="J235" s="7">
        <v>2.34</v>
      </c>
      <c r="K235" s="5">
        <f>I235*J235</f>
        <v>77231.477699999989</v>
      </c>
      <c r="L235" s="5">
        <v>25</v>
      </c>
      <c r="M235" s="5">
        <f>K235*L235/100</f>
        <v>19307.869424999997</v>
      </c>
      <c r="N235" s="5">
        <v>10</v>
      </c>
      <c r="O235" s="5">
        <f t="shared" si="151"/>
        <v>7723.1477699999987</v>
      </c>
      <c r="P235" s="5"/>
      <c r="Q235" s="5"/>
      <c r="R235" s="5"/>
      <c r="S235" s="5"/>
      <c r="T235" s="9"/>
      <c r="U235" s="5"/>
      <c r="V235" s="5"/>
      <c r="W235" s="5"/>
      <c r="X235" s="5">
        <f t="shared" si="152"/>
        <v>27031.017194999997</v>
      </c>
      <c r="Y235" s="5">
        <f t="shared" si="153"/>
        <v>104262.49489499998</v>
      </c>
      <c r="Z235" s="10">
        <v>0.5</v>
      </c>
      <c r="AA235" s="11">
        <f>K235</f>
        <v>77231.477699999989</v>
      </c>
    </row>
    <row r="236" spans="1:27" s="59" customFormat="1" ht="17.850000000000001" customHeight="1">
      <c r="A236" s="71">
        <v>7</v>
      </c>
      <c r="B236" s="3" t="s">
        <v>237</v>
      </c>
      <c r="C236" s="4" t="s">
        <v>31</v>
      </c>
      <c r="D236" s="7">
        <v>20.100000000000001</v>
      </c>
      <c r="E236" s="5"/>
      <c r="F236" s="4">
        <v>17697</v>
      </c>
      <c r="G236" s="4">
        <v>3.69</v>
      </c>
      <c r="H236" s="60">
        <v>0.5</v>
      </c>
      <c r="I236" s="5">
        <f t="shared" si="150"/>
        <v>32650.965</v>
      </c>
      <c r="J236" s="7">
        <v>2.34</v>
      </c>
      <c r="K236" s="5">
        <f>I236*J236</f>
        <v>76403.258099999992</v>
      </c>
      <c r="L236" s="5"/>
      <c r="M236" s="5"/>
      <c r="N236" s="5">
        <v>10</v>
      </c>
      <c r="O236" s="5">
        <f t="shared" si="151"/>
        <v>7640.3258099999985</v>
      </c>
      <c r="P236" s="5"/>
      <c r="Q236" s="5"/>
      <c r="R236" s="5"/>
      <c r="S236" s="5"/>
      <c r="T236" s="9"/>
      <c r="U236" s="5"/>
      <c r="V236" s="5"/>
      <c r="W236" s="5"/>
      <c r="X236" s="5">
        <f t="shared" si="152"/>
        <v>7640.3258099999985</v>
      </c>
      <c r="Y236" s="5">
        <f t="shared" si="153"/>
        <v>84043.583909999987</v>
      </c>
      <c r="Z236" s="10"/>
      <c r="AA236" s="277"/>
    </row>
    <row r="237" spans="1:27" s="59" customFormat="1" ht="17.850000000000001" customHeight="1">
      <c r="A237" s="71"/>
      <c r="B237" s="62" t="s">
        <v>22</v>
      </c>
      <c r="C237" s="61"/>
      <c r="D237" s="63"/>
      <c r="E237" s="5"/>
      <c r="F237" s="61"/>
      <c r="G237" s="61"/>
      <c r="H237" s="130">
        <f>SUM(H230:H236)</f>
        <v>5.5</v>
      </c>
      <c r="I237" s="142">
        <f>SUM(I230:I236)</f>
        <v>370486.69500000001</v>
      </c>
      <c r="J237" s="64"/>
      <c r="K237" s="142">
        <f>SUM(K230:K236)</f>
        <v>866938.86629999988</v>
      </c>
      <c r="L237" s="64"/>
      <c r="M237" s="142">
        <f>SUM(M230:M236)</f>
        <v>178326.03262499999</v>
      </c>
      <c r="N237" s="64"/>
      <c r="O237" s="142">
        <f>SUM(O230:O236)</f>
        <v>86693.886629999979</v>
      </c>
      <c r="P237" s="64"/>
      <c r="Q237" s="142">
        <f>SUM(Q230:Q236)</f>
        <v>0</v>
      </c>
      <c r="R237" s="64"/>
      <c r="S237" s="142">
        <f>SUM(S230:S236)</f>
        <v>0</v>
      </c>
      <c r="T237" s="64"/>
      <c r="U237" s="142">
        <f>SUM(U230:U236)</f>
        <v>53091.5</v>
      </c>
      <c r="V237" s="64"/>
      <c r="W237" s="142">
        <f t="shared" ref="W237:Y237" si="155">SUM(W230:W236)</f>
        <v>0</v>
      </c>
      <c r="X237" s="142">
        <f t="shared" si="155"/>
        <v>318111.41925500002</v>
      </c>
      <c r="Y237" s="142">
        <f t="shared" si="155"/>
        <v>1185050.285555</v>
      </c>
      <c r="Z237" s="130">
        <f>SUM(Z230:Z236)</f>
        <v>3.5</v>
      </c>
      <c r="AA237" s="142">
        <f>SUM(AA230:AA236)</f>
        <v>567123.37109999987</v>
      </c>
    </row>
    <row r="238" spans="1:27" s="59" customFormat="1" ht="17.850000000000001" customHeight="1">
      <c r="A238" s="275" t="s">
        <v>32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276"/>
    </row>
    <row r="239" spans="1:27" s="59" customFormat="1" ht="17.850000000000001" customHeight="1">
      <c r="A239" s="71">
        <v>1</v>
      </c>
      <c r="B239" s="3" t="s">
        <v>167</v>
      </c>
      <c r="C239" s="4">
        <v>4</v>
      </c>
      <c r="D239" s="4"/>
      <c r="E239" s="5"/>
      <c r="F239" s="4">
        <v>17697</v>
      </c>
      <c r="G239" s="4">
        <v>2.89</v>
      </c>
      <c r="H239" s="6">
        <v>1</v>
      </c>
      <c r="I239" s="5">
        <f>F239*G239*H239</f>
        <v>51144.33</v>
      </c>
      <c r="J239" s="7">
        <v>1.45</v>
      </c>
      <c r="K239" s="8">
        <f t="shared" ref="K239:K240" si="156">I239*J239</f>
        <v>74159.2785</v>
      </c>
      <c r="L239" s="5"/>
      <c r="M239" s="5"/>
      <c r="N239" s="5">
        <v>10</v>
      </c>
      <c r="O239" s="5">
        <f>K239*N239/100</f>
        <v>7415.92785</v>
      </c>
      <c r="P239" s="5"/>
      <c r="Q239" s="5"/>
      <c r="R239" s="5">
        <v>30</v>
      </c>
      <c r="S239" s="5">
        <f>(F239*H239)*R239/100</f>
        <v>5309.1</v>
      </c>
      <c r="T239" s="5"/>
      <c r="U239" s="5"/>
      <c r="V239" s="5"/>
      <c r="W239" s="5"/>
      <c r="X239" s="5">
        <f t="shared" ref="X239:X240" si="157">W239+U239+S239+Q239+O239+M239</f>
        <v>12725.02785</v>
      </c>
      <c r="Y239" s="5">
        <f>K239+X239</f>
        <v>86884.306349999999</v>
      </c>
      <c r="Z239" s="10">
        <v>1</v>
      </c>
      <c r="AA239" s="11">
        <f>K239</f>
        <v>74159.2785</v>
      </c>
    </row>
    <row r="240" spans="1:27" s="59" customFormat="1" ht="17.850000000000001" customHeight="1">
      <c r="A240" s="71">
        <v>2</v>
      </c>
      <c r="B240" s="3" t="s">
        <v>382</v>
      </c>
      <c r="C240" s="4">
        <v>4</v>
      </c>
      <c r="D240" s="7"/>
      <c r="E240" s="5"/>
      <c r="F240" s="4">
        <v>17697</v>
      </c>
      <c r="G240" s="4">
        <v>2.89</v>
      </c>
      <c r="H240" s="6">
        <v>0.5</v>
      </c>
      <c r="I240" s="5">
        <f>F240*G240*H240</f>
        <v>25572.165000000001</v>
      </c>
      <c r="J240" s="7">
        <v>1.45</v>
      </c>
      <c r="K240" s="8">
        <f t="shared" si="156"/>
        <v>37079.63925</v>
      </c>
      <c r="L240" s="5"/>
      <c r="M240" s="5"/>
      <c r="N240" s="5">
        <v>10</v>
      </c>
      <c r="O240" s="5">
        <f>K240*N240/100</f>
        <v>3707.963925</v>
      </c>
      <c r="P240" s="5"/>
      <c r="Q240" s="5"/>
      <c r="R240" s="5">
        <v>30</v>
      </c>
      <c r="S240" s="5">
        <f>(F240*H240)*R240/100</f>
        <v>2654.55</v>
      </c>
      <c r="T240" s="5"/>
      <c r="U240" s="5"/>
      <c r="V240" s="5"/>
      <c r="W240" s="5"/>
      <c r="X240" s="5">
        <f t="shared" si="157"/>
        <v>6362.5139250000002</v>
      </c>
      <c r="Y240" s="5">
        <f>K240+X240</f>
        <v>43442.153174999999</v>
      </c>
      <c r="Z240" s="10">
        <v>0.5</v>
      </c>
      <c r="AA240" s="11">
        <f>K240</f>
        <v>37079.63925</v>
      </c>
    </row>
    <row r="241" spans="1:82" s="59" customFormat="1" ht="17.850000000000001" customHeight="1">
      <c r="A241" s="71"/>
      <c r="B241" s="62" t="s">
        <v>22</v>
      </c>
      <c r="C241" s="61"/>
      <c r="D241" s="63"/>
      <c r="E241" s="5"/>
      <c r="F241" s="61"/>
      <c r="G241" s="61"/>
      <c r="H241" s="143">
        <f>SUM(H239:H240)</f>
        <v>1.5</v>
      </c>
      <c r="I241" s="66">
        <f>SUM(I239:I240)</f>
        <v>76716.494999999995</v>
      </c>
      <c r="J241" s="64"/>
      <c r="K241" s="66">
        <f>SUM(K239:K240)</f>
        <v>111238.91774999999</v>
      </c>
      <c r="L241" s="64"/>
      <c r="M241" s="66">
        <f>SUM(M239:M240)</f>
        <v>0</v>
      </c>
      <c r="N241" s="64"/>
      <c r="O241" s="66">
        <f>SUM(O239:O240)</f>
        <v>11123.891775</v>
      </c>
      <c r="P241" s="64"/>
      <c r="Q241" s="66">
        <f>SUM(Q239:Q240)</f>
        <v>0</v>
      </c>
      <c r="R241" s="5"/>
      <c r="S241" s="66">
        <f>SUM(S239:S240)</f>
        <v>7963.6500000000005</v>
      </c>
      <c r="T241" s="5"/>
      <c r="U241" s="66">
        <f>SUM(U239:U240)</f>
        <v>0</v>
      </c>
      <c r="V241" s="5"/>
      <c r="W241" s="66">
        <f t="shared" ref="W241:Y241" si="158">SUM(W239:W240)</f>
        <v>0</v>
      </c>
      <c r="X241" s="66">
        <f t="shared" si="158"/>
        <v>19087.541775000002</v>
      </c>
      <c r="Y241" s="66">
        <f t="shared" si="158"/>
        <v>130326.459525</v>
      </c>
      <c r="Z241" s="93">
        <f>SUM(Z239:Z240)</f>
        <v>1.5</v>
      </c>
      <c r="AA241" s="66">
        <f>SUM(AA239:AA240)</f>
        <v>111238.91774999999</v>
      </c>
    </row>
    <row r="242" spans="1:82" s="59" customFormat="1" ht="17.850000000000001" customHeight="1">
      <c r="A242" s="275" t="s">
        <v>34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276"/>
    </row>
    <row r="243" spans="1:82" s="59" customFormat="1" ht="17.850000000000001" customHeight="1">
      <c r="A243" s="71">
        <v>1</v>
      </c>
      <c r="B243" s="3" t="s">
        <v>324</v>
      </c>
      <c r="C243" s="4" t="s">
        <v>256</v>
      </c>
      <c r="D243" s="7">
        <v>20.100000000000001</v>
      </c>
      <c r="E243" s="5"/>
      <c r="F243" s="4">
        <v>17697</v>
      </c>
      <c r="G243" s="4">
        <v>3.69</v>
      </c>
      <c r="H243" s="7">
        <v>0.25</v>
      </c>
      <c r="I243" s="5">
        <f t="shared" ref="I243:I248" si="159">F243*G243*H243</f>
        <v>16325.4825</v>
      </c>
      <c r="J243" s="7">
        <v>1.45</v>
      </c>
      <c r="K243" s="8">
        <f t="shared" ref="K243:K248" si="160">I243*J243</f>
        <v>23671.949625000001</v>
      </c>
      <c r="L243" s="5"/>
      <c r="M243" s="5"/>
      <c r="N243" s="5">
        <v>10</v>
      </c>
      <c r="O243" s="5">
        <f t="shared" ref="O243:O248" si="161">K243*N243/100</f>
        <v>2367.1949625000002</v>
      </c>
      <c r="P243" s="5"/>
      <c r="Q243" s="5"/>
      <c r="R243" s="5"/>
      <c r="S243" s="5"/>
      <c r="T243" s="5"/>
      <c r="U243" s="5"/>
      <c r="V243" s="5"/>
      <c r="W243" s="5"/>
      <c r="X243" s="5">
        <f t="shared" ref="X243:X248" si="162">W243+U243+S243+Q243+O243+M243</f>
        <v>2367.1949625000002</v>
      </c>
      <c r="Y243" s="5">
        <f t="shared" ref="Y243:Y248" si="163">K243+X243</f>
        <v>26039.144587500003</v>
      </c>
      <c r="Z243" s="10"/>
      <c r="AA243" s="11"/>
    </row>
    <row r="244" spans="1:82" s="59" customFormat="1" ht="17.850000000000001" customHeight="1">
      <c r="A244" s="71">
        <v>2</v>
      </c>
      <c r="B244" s="3" t="s">
        <v>324</v>
      </c>
      <c r="C244" s="4" t="s">
        <v>256</v>
      </c>
      <c r="D244" s="4" t="s">
        <v>20</v>
      </c>
      <c r="E244" s="5"/>
      <c r="F244" s="4">
        <v>17697</v>
      </c>
      <c r="G244" s="4">
        <v>3.73</v>
      </c>
      <c r="H244" s="7">
        <v>0.25</v>
      </c>
      <c r="I244" s="5">
        <f t="shared" si="159"/>
        <v>16502.452499999999</v>
      </c>
      <c r="J244" s="7">
        <v>1.45</v>
      </c>
      <c r="K244" s="8">
        <f t="shared" si="160"/>
        <v>23928.556124999999</v>
      </c>
      <c r="L244" s="5"/>
      <c r="M244" s="5"/>
      <c r="N244" s="5">
        <v>10</v>
      </c>
      <c r="O244" s="5">
        <f t="shared" si="161"/>
        <v>2392.8556125</v>
      </c>
      <c r="P244" s="5"/>
      <c r="Q244" s="5"/>
      <c r="R244" s="5"/>
      <c r="S244" s="5"/>
      <c r="T244" s="5"/>
      <c r="U244" s="5"/>
      <c r="V244" s="5"/>
      <c r="W244" s="5"/>
      <c r="X244" s="5">
        <f t="shared" si="162"/>
        <v>2392.8556125</v>
      </c>
      <c r="Y244" s="5">
        <f t="shared" si="163"/>
        <v>26321.411737499999</v>
      </c>
      <c r="Z244" s="10"/>
      <c r="AA244" s="11"/>
    </row>
    <row r="245" spans="1:82" s="59" customFormat="1" ht="17.850000000000001" customHeight="1">
      <c r="A245" s="71">
        <v>3</v>
      </c>
      <c r="B245" s="3" t="s">
        <v>324</v>
      </c>
      <c r="C245" s="4" t="s">
        <v>37</v>
      </c>
      <c r="D245" s="60">
        <v>7</v>
      </c>
      <c r="E245" s="5"/>
      <c r="F245" s="4">
        <v>17697</v>
      </c>
      <c r="G245" s="7">
        <v>3.85</v>
      </c>
      <c r="H245" s="60">
        <v>0.5</v>
      </c>
      <c r="I245" s="5">
        <f t="shared" si="159"/>
        <v>34066.724999999999</v>
      </c>
      <c r="J245" s="7">
        <v>1.45</v>
      </c>
      <c r="K245" s="8">
        <f t="shared" ref="K245" si="164">I245*J245</f>
        <v>49396.751249999994</v>
      </c>
      <c r="L245" s="5">
        <v>25</v>
      </c>
      <c r="M245" s="5">
        <f>K245*L245/100</f>
        <v>12349.187812499998</v>
      </c>
      <c r="N245" s="5">
        <v>10</v>
      </c>
      <c r="O245" s="5">
        <f t="shared" si="161"/>
        <v>4939.6751249999998</v>
      </c>
      <c r="P245" s="5"/>
      <c r="Q245" s="5"/>
      <c r="R245" s="5"/>
      <c r="S245" s="5"/>
      <c r="T245" s="5"/>
      <c r="U245" s="5"/>
      <c r="V245" s="5"/>
      <c r="W245" s="5"/>
      <c r="X245" s="5">
        <f t="shared" ref="X245" si="165">W245+U245+S245+Q245+O245+M245</f>
        <v>17288.862937499998</v>
      </c>
      <c r="Y245" s="5">
        <f t="shared" si="163"/>
        <v>66685.614187499988</v>
      </c>
      <c r="Z245" s="10"/>
      <c r="AA245" s="11"/>
    </row>
    <row r="246" spans="1:82" s="59" customFormat="1" ht="17.850000000000001" customHeight="1">
      <c r="A246" s="71">
        <v>4</v>
      </c>
      <c r="B246" s="3" t="s">
        <v>325</v>
      </c>
      <c r="C246" s="4" t="s">
        <v>173</v>
      </c>
      <c r="D246" s="4">
        <v>4.5</v>
      </c>
      <c r="E246" s="5"/>
      <c r="F246" s="4">
        <v>17697</v>
      </c>
      <c r="G246" s="7">
        <v>3.04</v>
      </c>
      <c r="H246" s="60">
        <v>1</v>
      </c>
      <c r="I246" s="5">
        <f t="shared" si="159"/>
        <v>53798.879999999997</v>
      </c>
      <c r="J246" s="7">
        <v>1.45</v>
      </c>
      <c r="K246" s="8">
        <f t="shared" si="160"/>
        <v>78008.375999999989</v>
      </c>
      <c r="L246" s="5"/>
      <c r="M246" s="5"/>
      <c r="N246" s="5">
        <v>10</v>
      </c>
      <c r="O246" s="5">
        <f t="shared" si="161"/>
        <v>7800.8375999999989</v>
      </c>
      <c r="P246" s="5"/>
      <c r="Q246" s="5"/>
      <c r="R246" s="5"/>
      <c r="S246" s="5"/>
      <c r="T246" s="5"/>
      <c r="U246" s="5"/>
      <c r="V246" s="5"/>
      <c r="W246" s="5"/>
      <c r="X246" s="5">
        <f t="shared" si="162"/>
        <v>7800.8375999999989</v>
      </c>
      <c r="Y246" s="5">
        <f t="shared" si="163"/>
        <v>85809.213599999988</v>
      </c>
      <c r="Z246" s="10">
        <v>1</v>
      </c>
      <c r="AA246" s="11">
        <f>K246</f>
        <v>78008.375999999989</v>
      </c>
    </row>
    <row r="247" spans="1:82" s="59" customFormat="1" ht="17.850000000000001" customHeight="1">
      <c r="A247" s="71">
        <v>5</v>
      </c>
      <c r="B247" s="3" t="s">
        <v>172</v>
      </c>
      <c r="C247" s="4">
        <v>4</v>
      </c>
      <c r="D247" s="7"/>
      <c r="E247" s="5" t="s">
        <v>232</v>
      </c>
      <c r="F247" s="4">
        <v>17697</v>
      </c>
      <c r="G247" s="4">
        <v>2.89</v>
      </c>
      <c r="H247" s="6">
        <v>1</v>
      </c>
      <c r="I247" s="5">
        <f t="shared" si="159"/>
        <v>51144.33</v>
      </c>
      <c r="J247" s="7">
        <v>1.45</v>
      </c>
      <c r="K247" s="8">
        <f t="shared" si="160"/>
        <v>74159.2785</v>
      </c>
      <c r="L247" s="5"/>
      <c r="M247" s="5"/>
      <c r="N247" s="5">
        <v>10</v>
      </c>
      <c r="O247" s="5">
        <f t="shared" si="161"/>
        <v>7415.92785</v>
      </c>
      <c r="P247" s="5"/>
      <c r="Q247" s="5"/>
      <c r="R247" s="5"/>
      <c r="S247" s="5"/>
      <c r="T247" s="5"/>
      <c r="U247" s="5"/>
      <c r="V247" s="5">
        <v>20</v>
      </c>
      <c r="W247" s="5">
        <f>(F247*V247)/100</f>
        <v>3539.4</v>
      </c>
      <c r="X247" s="5">
        <f t="shared" si="162"/>
        <v>10955.32785</v>
      </c>
      <c r="Y247" s="5">
        <f t="shared" si="163"/>
        <v>85114.606350000002</v>
      </c>
      <c r="Z247" s="10">
        <v>1</v>
      </c>
      <c r="AA247" s="11">
        <f>K247</f>
        <v>74159.2785</v>
      </c>
    </row>
    <row r="248" spans="1:82" s="59" customFormat="1" ht="17.850000000000001" customHeight="1">
      <c r="A248" s="71">
        <v>6</v>
      </c>
      <c r="B248" s="3" t="s">
        <v>187</v>
      </c>
      <c r="C248" s="4">
        <v>2</v>
      </c>
      <c r="D248" s="4"/>
      <c r="E248" s="5"/>
      <c r="F248" s="4">
        <v>17697</v>
      </c>
      <c r="G248" s="7">
        <v>2.81</v>
      </c>
      <c r="H248" s="60">
        <v>1</v>
      </c>
      <c r="I248" s="5">
        <f t="shared" si="159"/>
        <v>49728.57</v>
      </c>
      <c r="J248" s="7">
        <v>1.45</v>
      </c>
      <c r="K248" s="8">
        <f t="shared" si="160"/>
        <v>72106.426500000001</v>
      </c>
      <c r="L248" s="5"/>
      <c r="M248" s="5"/>
      <c r="N248" s="5">
        <v>10</v>
      </c>
      <c r="O248" s="5">
        <f t="shared" si="161"/>
        <v>7210.6426499999998</v>
      </c>
      <c r="P248" s="5"/>
      <c r="Q248" s="5"/>
      <c r="R248" s="5"/>
      <c r="S248" s="5"/>
      <c r="T248" s="5"/>
      <c r="U248" s="5"/>
      <c r="V248" s="5"/>
      <c r="W248" s="5"/>
      <c r="X248" s="5">
        <f t="shared" si="162"/>
        <v>7210.6426499999998</v>
      </c>
      <c r="Y248" s="5">
        <f t="shared" si="163"/>
        <v>79317.069149999996</v>
      </c>
      <c r="Z248" s="10">
        <v>1</v>
      </c>
      <c r="AA248" s="11">
        <f>K248</f>
        <v>72106.426500000001</v>
      </c>
    </row>
    <row r="249" spans="1:82" s="59" customFormat="1" ht="17.850000000000001" customHeight="1">
      <c r="A249" s="71"/>
      <c r="B249" s="62" t="s">
        <v>22</v>
      </c>
      <c r="C249" s="61"/>
      <c r="D249" s="63"/>
      <c r="E249" s="5"/>
      <c r="F249" s="61"/>
      <c r="G249" s="61"/>
      <c r="H249" s="130">
        <f>SUM(H243:H248)</f>
        <v>4</v>
      </c>
      <c r="I249" s="66">
        <f>SUM(I243:I248)</f>
        <v>221566.44</v>
      </c>
      <c r="J249" s="64"/>
      <c r="K249" s="66">
        <f>SUM(K243:K248)</f>
        <v>321271.33799999999</v>
      </c>
      <c r="L249" s="64"/>
      <c r="M249" s="66">
        <f>SUM(M243:M248)</f>
        <v>12349.187812499998</v>
      </c>
      <c r="N249" s="64"/>
      <c r="O249" s="66">
        <f>SUM(O243:O248)</f>
        <v>32127.133799999996</v>
      </c>
      <c r="P249" s="64"/>
      <c r="Q249" s="66">
        <f>SUM(Q243:Q248)</f>
        <v>0</v>
      </c>
      <c r="R249" s="64"/>
      <c r="S249" s="66">
        <f>SUM(S243:S248)</f>
        <v>0</v>
      </c>
      <c r="T249" s="64"/>
      <c r="U249" s="66">
        <f>SUM(U243:U248)</f>
        <v>0</v>
      </c>
      <c r="V249" s="64"/>
      <c r="W249" s="66">
        <f t="shared" ref="W249:Y249" si="166">SUM(W243:W248)</f>
        <v>3539.4</v>
      </c>
      <c r="X249" s="66">
        <f t="shared" si="166"/>
        <v>48015.721612499998</v>
      </c>
      <c r="Y249" s="66">
        <f t="shared" si="166"/>
        <v>369287.05961249996</v>
      </c>
      <c r="Z249" s="65">
        <f>SUM(Z243:Z248)</f>
        <v>3</v>
      </c>
      <c r="AA249" s="66">
        <f>SUM(AA243:AA248)</f>
        <v>224274.08100000001</v>
      </c>
    </row>
    <row r="250" spans="1:82" s="59" customFormat="1" ht="17.850000000000001" customHeight="1" thickBot="1">
      <c r="A250" s="212"/>
      <c r="B250" s="278" t="s">
        <v>88</v>
      </c>
      <c r="C250" s="214"/>
      <c r="D250" s="214"/>
      <c r="E250" s="279"/>
      <c r="F250" s="280"/>
      <c r="G250" s="280"/>
      <c r="H250" s="281">
        <f>H228+H237+H241+H249</f>
        <v>12</v>
      </c>
      <c r="I250" s="66">
        <f>I228+I237+I241+I249</f>
        <v>753184.32000000007</v>
      </c>
      <c r="J250" s="160"/>
      <c r="K250" s="66">
        <f>K228+K237+K241+K249</f>
        <v>1588147.36185</v>
      </c>
      <c r="L250" s="160"/>
      <c r="M250" s="66">
        <f>M228+M237+M241+M249</f>
        <v>262849.78038750001</v>
      </c>
      <c r="N250" s="160"/>
      <c r="O250" s="66">
        <f>O228+O237+O241+O249</f>
        <v>158814.73618499999</v>
      </c>
      <c r="P250" s="160"/>
      <c r="Q250" s="66">
        <f>Q228+Q237+Q241+Q249</f>
        <v>0</v>
      </c>
      <c r="R250" s="160"/>
      <c r="S250" s="66">
        <f>S228+S237+S241+S249</f>
        <v>7963.6500000000005</v>
      </c>
      <c r="T250" s="160"/>
      <c r="U250" s="66">
        <f>U228+U237+U241+U249</f>
        <v>88485.5</v>
      </c>
      <c r="V250" s="160"/>
      <c r="W250" s="66">
        <f t="shared" ref="W250:Y250" si="167">W228+W237+W241+W249</f>
        <v>3539.4</v>
      </c>
      <c r="X250" s="66">
        <f t="shared" si="167"/>
        <v>521653.06657250004</v>
      </c>
      <c r="Y250" s="66">
        <f t="shared" si="167"/>
        <v>2109800.4284224999</v>
      </c>
      <c r="Z250" s="65">
        <f>Z228+Z237+Z241+Z249</f>
        <v>9</v>
      </c>
      <c r="AA250" s="66">
        <f>AA228+AA237+AA241+AA249</f>
        <v>1191334.60965</v>
      </c>
    </row>
    <row r="251" spans="1:82" s="59" customFormat="1" ht="17.850000000000001" customHeight="1" thickBot="1">
      <c r="A251" s="282"/>
      <c r="B251" s="283"/>
      <c r="C251" s="283"/>
      <c r="D251" s="283"/>
      <c r="E251" s="283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</row>
    <row r="252" spans="1:82" s="59" customFormat="1" ht="17.850000000000001" customHeight="1">
      <c r="A252" s="272" t="s">
        <v>350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4"/>
    </row>
    <row r="253" spans="1:82" s="59" customFormat="1" ht="17.850000000000001" customHeight="1">
      <c r="A253" s="284" t="s">
        <v>502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285"/>
    </row>
    <row r="254" spans="1:82" s="59" customFormat="1" ht="17.850000000000001" customHeight="1">
      <c r="A254" s="71">
        <v>1</v>
      </c>
      <c r="B254" s="3" t="s">
        <v>351</v>
      </c>
      <c r="C254" s="4" t="s">
        <v>31</v>
      </c>
      <c r="D254" s="60">
        <v>19.100000000000001</v>
      </c>
      <c r="E254" s="5"/>
      <c r="F254" s="4">
        <v>17697</v>
      </c>
      <c r="G254" s="4">
        <v>3.65</v>
      </c>
      <c r="H254" s="6">
        <v>1</v>
      </c>
      <c r="I254" s="5">
        <f t="shared" ref="I254:I261" si="168">F254*G254*H254</f>
        <v>64594.049999999996</v>
      </c>
      <c r="J254" s="7">
        <v>2.34</v>
      </c>
      <c r="K254" s="5">
        <f t="shared" ref="K254:K262" si="169">I254*J254</f>
        <v>151150.07699999999</v>
      </c>
      <c r="L254" s="5">
        <v>25</v>
      </c>
      <c r="M254" s="5">
        <f t="shared" ref="M254:M259" si="170">K254*L254/100</f>
        <v>37787.519249999998</v>
      </c>
      <c r="N254" s="5">
        <v>10</v>
      </c>
      <c r="O254" s="5">
        <f t="shared" ref="O254:O261" si="171">K254*N254/100</f>
        <v>15115.0077</v>
      </c>
      <c r="P254" s="5"/>
      <c r="Q254" s="5"/>
      <c r="R254" s="5"/>
      <c r="S254" s="5"/>
      <c r="T254" s="9">
        <v>150</v>
      </c>
      <c r="U254" s="5">
        <f>F254*H254*T254/100</f>
        <v>26545.5</v>
      </c>
      <c r="V254" s="5"/>
      <c r="W254" s="5"/>
      <c r="X254" s="5">
        <f t="shared" ref="X254:X262" si="172">W254+U254+S254+Q254+O254+M254</f>
        <v>79448.026949999999</v>
      </c>
      <c r="Y254" s="5">
        <f t="shared" ref="Y254:Y261" si="173">K254+X254</f>
        <v>230598.10394999999</v>
      </c>
      <c r="Z254" s="10">
        <v>1</v>
      </c>
      <c r="AA254" s="11">
        <f>K254</f>
        <v>151150.07699999999</v>
      </c>
      <c r="AB254" s="294"/>
      <c r="AC254" s="294"/>
      <c r="AD254" s="294"/>
      <c r="AE254" s="294"/>
      <c r="AF254" s="294"/>
      <c r="AG254" s="294"/>
      <c r="AH254" s="294"/>
      <c r="AI254" s="294"/>
      <c r="AJ254" s="294"/>
      <c r="AK254" s="294"/>
      <c r="AL254" s="294"/>
      <c r="AM254" s="294"/>
      <c r="AN254" s="294"/>
      <c r="AO254" s="294"/>
      <c r="AP254" s="294"/>
      <c r="AQ254" s="294"/>
      <c r="AR254" s="294"/>
      <c r="AS254" s="294"/>
      <c r="AT254" s="294"/>
      <c r="AU254" s="294"/>
      <c r="AV254" s="294"/>
      <c r="AW254" s="294"/>
      <c r="AX254" s="294"/>
      <c r="AY254" s="294"/>
      <c r="AZ254" s="294"/>
      <c r="BA254" s="294"/>
      <c r="BB254" s="294"/>
      <c r="BC254" s="294"/>
      <c r="BD254" s="294"/>
      <c r="BE254" s="294"/>
      <c r="BF254" s="294"/>
      <c r="BG254" s="294"/>
      <c r="BH254" s="294"/>
      <c r="BI254" s="294"/>
      <c r="BJ254" s="294"/>
      <c r="BK254" s="294"/>
      <c r="BL254" s="294"/>
      <c r="BM254" s="294"/>
      <c r="BN254" s="294"/>
      <c r="BO254" s="294"/>
      <c r="BP254" s="294"/>
      <c r="BQ254" s="294"/>
      <c r="BR254" s="294"/>
      <c r="BS254" s="294"/>
      <c r="BT254" s="294"/>
      <c r="BU254" s="294"/>
      <c r="BV254" s="294"/>
      <c r="BW254" s="294"/>
      <c r="BX254" s="294"/>
      <c r="BY254" s="294"/>
      <c r="BZ254" s="294"/>
      <c r="CA254" s="294"/>
      <c r="CB254" s="294"/>
      <c r="CC254" s="294"/>
      <c r="CD254" s="294"/>
    </row>
    <row r="255" spans="1:82" s="59" customFormat="1" ht="17.850000000000001" customHeight="1">
      <c r="A255" s="71">
        <v>2</v>
      </c>
      <c r="B255" s="3" t="s">
        <v>351</v>
      </c>
      <c r="C255" s="4" t="s">
        <v>31</v>
      </c>
      <c r="D255" s="60">
        <v>19.100000000000001</v>
      </c>
      <c r="E255" s="5"/>
      <c r="F255" s="4">
        <v>17697</v>
      </c>
      <c r="G255" s="4">
        <v>3.65</v>
      </c>
      <c r="H255" s="74">
        <v>0.25</v>
      </c>
      <c r="I255" s="5">
        <f t="shared" si="168"/>
        <v>16148.512499999999</v>
      </c>
      <c r="J255" s="7">
        <v>2.34</v>
      </c>
      <c r="K255" s="5">
        <f t="shared" si="169"/>
        <v>37787.519249999998</v>
      </c>
      <c r="L255" s="5"/>
      <c r="M255" s="5"/>
      <c r="N255" s="5">
        <v>10</v>
      </c>
      <c r="O255" s="5">
        <f t="shared" si="171"/>
        <v>3778.751925</v>
      </c>
      <c r="P255" s="5"/>
      <c r="Q255" s="5"/>
      <c r="R255" s="5"/>
      <c r="S255" s="5"/>
      <c r="T255" s="9"/>
      <c r="U255" s="5"/>
      <c r="V255" s="5"/>
      <c r="W255" s="5"/>
      <c r="X255" s="5">
        <f t="shared" si="172"/>
        <v>3778.751925</v>
      </c>
      <c r="Y255" s="5">
        <f t="shared" si="173"/>
        <v>41566.271174999994</v>
      </c>
      <c r="Z255" s="133"/>
      <c r="AA255" s="11"/>
      <c r="AB255" s="294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94"/>
      <c r="AT255" s="294"/>
      <c r="AU255" s="294"/>
      <c r="AV255" s="294"/>
      <c r="AW255" s="294"/>
      <c r="AX255" s="294"/>
      <c r="AY255" s="294"/>
      <c r="AZ255" s="294"/>
      <c r="BA255" s="294"/>
      <c r="BB255" s="294"/>
      <c r="BC255" s="294"/>
      <c r="BD255" s="294"/>
      <c r="BE255" s="294"/>
      <c r="BF255" s="294"/>
      <c r="BG255" s="294"/>
      <c r="BH255" s="294"/>
      <c r="BI255" s="294"/>
      <c r="BJ255" s="294"/>
      <c r="BK255" s="294"/>
      <c r="BL255" s="294"/>
      <c r="BM255" s="294"/>
      <c r="BN255" s="294"/>
      <c r="BO255" s="294"/>
      <c r="BP255" s="294"/>
      <c r="BQ255" s="294"/>
      <c r="BR255" s="294"/>
      <c r="BS255" s="294"/>
      <c r="BT255" s="294"/>
      <c r="BU255" s="294"/>
      <c r="BV255" s="294"/>
      <c r="BW255" s="294"/>
      <c r="BX255" s="294"/>
      <c r="BY255" s="294"/>
      <c r="BZ255" s="294"/>
      <c r="CA255" s="294"/>
      <c r="CB255" s="294"/>
      <c r="CC255" s="294"/>
      <c r="CD255" s="294"/>
    </row>
    <row r="256" spans="1:82" s="59" customFormat="1" ht="17.850000000000001" customHeight="1">
      <c r="A256" s="71">
        <v>3</v>
      </c>
      <c r="B256" s="3" t="s">
        <v>352</v>
      </c>
      <c r="C256" s="4" t="s">
        <v>29</v>
      </c>
      <c r="D256" s="60" t="s">
        <v>20</v>
      </c>
      <c r="E256" s="5" t="s">
        <v>46</v>
      </c>
      <c r="F256" s="4">
        <v>17697</v>
      </c>
      <c r="G256" s="4">
        <v>4.41</v>
      </c>
      <c r="H256" s="6">
        <v>1</v>
      </c>
      <c r="I256" s="5">
        <f t="shared" si="168"/>
        <v>78043.77</v>
      </c>
      <c r="J256" s="7">
        <v>2.34</v>
      </c>
      <c r="K256" s="5">
        <f t="shared" si="169"/>
        <v>182622.42180000001</v>
      </c>
      <c r="L256" s="5">
        <v>25</v>
      </c>
      <c r="M256" s="5">
        <f t="shared" si="170"/>
        <v>45655.605450000003</v>
      </c>
      <c r="N256" s="5">
        <v>10</v>
      </c>
      <c r="O256" s="5">
        <f t="shared" si="171"/>
        <v>18262.242180000001</v>
      </c>
      <c r="P256" s="5"/>
      <c r="Q256" s="5"/>
      <c r="R256" s="9"/>
      <c r="S256" s="5"/>
      <c r="T256" s="9">
        <v>150</v>
      </c>
      <c r="U256" s="5">
        <f>F256*H256*T256/100</f>
        <v>26545.5</v>
      </c>
      <c r="V256" s="5"/>
      <c r="W256" s="5"/>
      <c r="X256" s="5">
        <f t="shared" si="172"/>
        <v>90463.347630000004</v>
      </c>
      <c r="Y256" s="5">
        <f t="shared" si="173"/>
        <v>273085.76942999999</v>
      </c>
      <c r="Z256" s="10">
        <v>1</v>
      </c>
      <c r="AA256" s="11">
        <f>K256</f>
        <v>182622.42180000001</v>
      </c>
    </row>
    <row r="257" spans="1:82" s="59" customFormat="1" ht="17.850000000000001" customHeight="1">
      <c r="A257" s="71">
        <v>4</v>
      </c>
      <c r="B257" s="3" t="s">
        <v>352</v>
      </c>
      <c r="C257" s="4" t="s">
        <v>29</v>
      </c>
      <c r="D257" s="60">
        <v>12.1</v>
      </c>
      <c r="E257" s="5" t="s">
        <v>46</v>
      </c>
      <c r="F257" s="4">
        <v>17697</v>
      </c>
      <c r="G257" s="4">
        <v>4.12</v>
      </c>
      <c r="H257" s="6">
        <v>1</v>
      </c>
      <c r="I257" s="5">
        <f t="shared" si="168"/>
        <v>72911.64</v>
      </c>
      <c r="J257" s="7">
        <v>2.34</v>
      </c>
      <c r="K257" s="5">
        <f t="shared" si="169"/>
        <v>170613.23759999999</v>
      </c>
      <c r="L257" s="5">
        <v>25</v>
      </c>
      <c r="M257" s="5">
        <f t="shared" si="170"/>
        <v>42653.309399999998</v>
      </c>
      <c r="N257" s="5">
        <v>10</v>
      </c>
      <c r="O257" s="5">
        <f t="shared" si="171"/>
        <v>17061.323759999999</v>
      </c>
      <c r="P257" s="5"/>
      <c r="Q257" s="5"/>
      <c r="R257" s="9"/>
      <c r="S257" s="5"/>
      <c r="T257" s="9">
        <v>150</v>
      </c>
      <c r="U257" s="5">
        <f>F257*H257*T257/100</f>
        <v>26545.5</v>
      </c>
      <c r="V257" s="5"/>
      <c r="W257" s="5"/>
      <c r="X257" s="5">
        <f t="shared" si="172"/>
        <v>86260.133159999998</v>
      </c>
      <c r="Y257" s="5">
        <f t="shared" si="173"/>
        <v>256873.37075999999</v>
      </c>
      <c r="Z257" s="10">
        <v>1</v>
      </c>
      <c r="AA257" s="11">
        <f>K257</f>
        <v>170613.23759999999</v>
      </c>
    </row>
    <row r="258" spans="1:82" s="59" customFormat="1" ht="17.850000000000001" customHeight="1">
      <c r="A258" s="71">
        <v>5</v>
      </c>
      <c r="B258" s="3" t="s">
        <v>353</v>
      </c>
      <c r="C258" s="4" t="s">
        <v>31</v>
      </c>
      <c r="D258" s="7">
        <v>15.11</v>
      </c>
      <c r="E258" s="5"/>
      <c r="F258" s="4">
        <v>17697</v>
      </c>
      <c r="G258" s="4">
        <v>3.61</v>
      </c>
      <c r="H258" s="6">
        <v>1</v>
      </c>
      <c r="I258" s="5">
        <f t="shared" si="168"/>
        <v>63886.17</v>
      </c>
      <c r="J258" s="7">
        <v>2.34</v>
      </c>
      <c r="K258" s="5">
        <f t="shared" si="169"/>
        <v>149493.6378</v>
      </c>
      <c r="L258" s="5">
        <v>25</v>
      </c>
      <c r="M258" s="5">
        <f t="shared" si="170"/>
        <v>37373.409449999999</v>
      </c>
      <c r="N258" s="5">
        <v>10</v>
      </c>
      <c r="O258" s="5">
        <f t="shared" si="171"/>
        <v>14949.36378</v>
      </c>
      <c r="P258" s="5"/>
      <c r="Q258" s="5"/>
      <c r="R258" s="9"/>
      <c r="S258" s="5"/>
      <c r="T258" s="9"/>
      <c r="U258" s="5"/>
      <c r="V258" s="5"/>
      <c r="W258" s="5"/>
      <c r="X258" s="5">
        <f t="shared" si="172"/>
        <v>52322.773229999999</v>
      </c>
      <c r="Y258" s="5">
        <f t="shared" si="173"/>
        <v>201816.41102999999</v>
      </c>
      <c r="Z258" s="10">
        <v>1</v>
      </c>
      <c r="AA258" s="11">
        <f>K258</f>
        <v>149493.6378</v>
      </c>
    </row>
    <row r="259" spans="1:82" s="59" customFormat="1" ht="17.850000000000001" customHeight="1">
      <c r="A259" s="71">
        <v>6</v>
      </c>
      <c r="B259" s="3" t="s">
        <v>155</v>
      </c>
      <c r="C259" s="4" t="s">
        <v>31</v>
      </c>
      <c r="D259" s="60" t="s">
        <v>20</v>
      </c>
      <c r="E259" s="5"/>
      <c r="F259" s="4">
        <v>17697</v>
      </c>
      <c r="G259" s="4">
        <v>3.73</v>
      </c>
      <c r="H259" s="74">
        <v>0.75</v>
      </c>
      <c r="I259" s="5">
        <f t="shared" si="168"/>
        <v>49507.357499999998</v>
      </c>
      <c r="J259" s="7">
        <v>2.34</v>
      </c>
      <c r="K259" s="5">
        <f t="shared" si="169"/>
        <v>115847.21654999998</v>
      </c>
      <c r="L259" s="5">
        <v>25</v>
      </c>
      <c r="M259" s="5">
        <f t="shared" si="170"/>
        <v>28961.804137499992</v>
      </c>
      <c r="N259" s="5">
        <v>10</v>
      </c>
      <c r="O259" s="5">
        <f t="shared" si="171"/>
        <v>11584.721654999999</v>
      </c>
      <c r="P259" s="5"/>
      <c r="Q259" s="5"/>
      <c r="R259" s="5"/>
      <c r="S259" s="5"/>
      <c r="T259" s="9">
        <v>150</v>
      </c>
      <c r="U259" s="5">
        <f>F259*H259*T259/100</f>
        <v>19909.125</v>
      </c>
      <c r="V259" s="5"/>
      <c r="W259" s="5"/>
      <c r="X259" s="5">
        <f t="shared" si="172"/>
        <v>60455.65079249999</v>
      </c>
      <c r="Y259" s="5">
        <f t="shared" si="173"/>
        <v>176302.86734249996</v>
      </c>
      <c r="Z259" s="133">
        <v>0.75</v>
      </c>
      <c r="AA259" s="11">
        <f>K259</f>
        <v>115847.21654999998</v>
      </c>
    </row>
    <row r="260" spans="1:82" s="59" customFormat="1" ht="17.850000000000001" customHeight="1">
      <c r="A260" s="71">
        <v>7</v>
      </c>
      <c r="B260" s="3" t="s">
        <v>156</v>
      </c>
      <c r="C260" s="4" t="s">
        <v>31</v>
      </c>
      <c r="D260" s="60">
        <v>19.100000000000001</v>
      </c>
      <c r="E260" s="5"/>
      <c r="F260" s="4">
        <v>17697</v>
      </c>
      <c r="G260" s="4">
        <v>3.65</v>
      </c>
      <c r="H260" s="6">
        <v>0.5</v>
      </c>
      <c r="I260" s="5">
        <f>F260*G260*H260</f>
        <v>32297.024999999998</v>
      </c>
      <c r="J260" s="7">
        <v>2.34</v>
      </c>
      <c r="K260" s="5">
        <f>I260*J260</f>
        <v>75575.038499999995</v>
      </c>
      <c r="L260" s="5">
        <v>25</v>
      </c>
      <c r="M260" s="5">
        <f t="shared" ref="M260:M262" si="174">K260*L260/100</f>
        <v>18893.759624999999</v>
      </c>
      <c r="N260" s="5">
        <v>10</v>
      </c>
      <c r="O260" s="5">
        <f>K260*N260/100</f>
        <v>7557.5038500000001</v>
      </c>
      <c r="P260" s="5"/>
      <c r="Q260" s="5"/>
      <c r="R260" s="5"/>
      <c r="S260" s="5"/>
      <c r="T260" s="9">
        <v>150</v>
      </c>
      <c r="U260" s="5">
        <f t="shared" ref="U260:U262" si="175">F260*H260*T260/100</f>
        <v>13272.75</v>
      </c>
      <c r="V260" s="5"/>
      <c r="W260" s="5"/>
      <c r="X260" s="5">
        <f>W260+U260+S260+Q260+O260+M260</f>
        <v>39724.013475</v>
      </c>
      <c r="Y260" s="5">
        <f>K260+X260</f>
        <v>115299.05197499999</v>
      </c>
      <c r="Z260" s="133"/>
      <c r="AA260" s="11"/>
      <c r="AB260" s="294"/>
      <c r="AC260" s="294"/>
      <c r="AD260" s="294"/>
      <c r="AE260" s="294"/>
      <c r="AF260" s="294"/>
      <c r="AG260" s="294"/>
      <c r="AH260" s="294"/>
      <c r="AI260" s="294"/>
      <c r="AJ260" s="294"/>
      <c r="AK260" s="294"/>
      <c r="AL260" s="294"/>
      <c r="AM260" s="294"/>
      <c r="AN260" s="294"/>
      <c r="AO260" s="294"/>
      <c r="AP260" s="294"/>
      <c r="AQ260" s="294"/>
      <c r="AR260" s="294"/>
      <c r="AS260" s="294"/>
      <c r="AT260" s="294"/>
      <c r="AU260" s="294"/>
      <c r="AV260" s="294"/>
      <c r="AW260" s="294"/>
      <c r="AX260" s="294"/>
      <c r="AY260" s="294"/>
      <c r="AZ260" s="294"/>
      <c r="BA260" s="294"/>
      <c r="BB260" s="294"/>
      <c r="BC260" s="294"/>
      <c r="BD260" s="294"/>
      <c r="BE260" s="294"/>
      <c r="BF260" s="294"/>
      <c r="BG260" s="294"/>
      <c r="BH260" s="294"/>
      <c r="BI260" s="294"/>
      <c r="BJ260" s="294"/>
      <c r="BK260" s="294"/>
      <c r="BL260" s="294"/>
      <c r="BM260" s="294"/>
      <c r="BN260" s="294"/>
      <c r="BO260" s="294"/>
      <c r="BP260" s="294"/>
      <c r="BQ260" s="294"/>
      <c r="BR260" s="294"/>
      <c r="BS260" s="294"/>
      <c r="BT260" s="294"/>
      <c r="BU260" s="294"/>
      <c r="BV260" s="294"/>
      <c r="BW260" s="294"/>
      <c r="BX260" s="294"/>
      <c r="BY260" s="294"/>
      <c r="BZ260" s="294"/>
      <c r="CA260" s="294"/>
      <c r="CB260" s="294"/>
      <c r="CC260" s="294"/>
      <c r="CD260" s="294"/>
    </row>
    <row r="261" spans="1:82" s="59" customFormat="1" ht="17.850000000000001" customHeight="1">
      <c r="A261" s="71">
        <v>8</v>
      </c>
      <c r="B261" s="3" t="s">
        <v>156</v>
      </c>
      <c r="C261" s="4" t="s">
        <v>29</v>
      </c>
      <c r="D261" s="60" t="s">
        <v>20</v>
      </c>
      <c r="E261" s="5" t="s">
        <v>46</v>
      </c>
      <c r="F261" s="4">
        <v>17697</v>
      </c>
      <c r="G261" s="4">
        <v>4.41</v>
      </c>
      <c r="H261" s="74">
        <v>0.25</v>
      </c>
      <c r="I261" s="5">
        <f t="shared" si="168"/>
        <v>19510.942500000001</v>
      </c>
      <c r="J261" s="7">
        <v>2.34</v>
      </c>
      <c r="K261" s="5">
        <f t="shared" si="169"/>
        <v>45655.605450000003</v>
      </c>
      <c r="L261" s="5">
        <v>25</v>
      </c>
      <c r="M261" s="5">
        <f t="shared" si="174"/>
        <v>11413.901362500001</v>
      </c>
      <c r="N261" s="5">
        <v>10</v>
      </c>
      <c r="O261" s="5">
        <f t="shared" si="171"/>
        <v>4565.5605450000003</v>
      </c>
      <c r="P261" s="5"/>
      <c r="Q261" s="5"/>
      <c r="R261" s="9"/>
      <c r="S261" s="5"/>
      <c r="T261" s="9">
        <v>150</v>
      </c>
      <c r="U261" s="5">
        <f t="shared" si="175"/>
        <v>6636.375</v>
      </c>
      <c r="V261" s="5"/>
      <c r="W261" s="5"/>
      <c r="X261" s="5">
        <f t="shared" si="172"/>
        <v>22615.836907500001</v>
      </c>
      <c r="Y261" s="5">
        <f t="shared" si="173"/>
        <v>68271.442357499996</v>
      </c>
      <c r="Z261" s="10"/>
      <c r="AA261" s="11"/>
    </row>
    <row r="262" spans="1:82" s="59" customFormat="1" ht="17.850000000000001" customHeight="1">
      <c r="A262" s="71">
        <v>9</v>
      </c>
      <c r="B262" s="3" t="s">
        <v>156</v>
      </c>
      <c r="C262" s="4" t="s">
        <v>29</v>
      </c>
      <c r="D262" s="60">
        <v>12.1</v>
      </c>
      <c r="E262" s="5" t="s">
        <v>46</v>
      </c>
      <c r="F262" s="4">
        <v>17697</v>
      </c>
      <c r="G262" s="4">
        <v>4.12</v>
      </c>
      <c r="H262" s="74">
        <v>0.25</v>
      </c>
      <c r="I262" s="5">
        <f>F262*G262*H262</f>
        <v>18227.91</v>
      </c>
      <c r="J262" s="7">
        <v>2.34</v>
      </c>
      <c r="K262" s="5">
        <f t="shared" si="169"/>
        <v>42653.309399999998</v>
      </c>
      <c r="L262" s="5">
        <v>25</v>
      </c>
      <c r="M262" s="5">
        <f t="shared" si="174"/>
        <v>10663.32735</v>
      </c>
      <c r="N262" s="5">
        <v>10</v>
      </c>
      <c r="O262" s="5">
        <f>K262*N262/100</f>
        <v>4265.3309399999998</v>
      </c>
      <c r="P262" s="5"/>
      <c r="Q262" s="5"/>
      <c r="R262" s="9"/>
      <c r="S262" s="5"/>
      <c r="T262" s="9">
        <v>150</v>
      </c>
      <c r="U262" s="5">
        <f t="shared" si="175"/>
        <v>6636.375</v>
      </c>
      <c r="V262" s="5"/>
      <c r="W262" s="5"/>
      <c r="X262" s="5">
        <f t="shared" si="172"/>
        <v>21565.033289999999</v>
      </c>
      <c r="Y262" s="5">
        <f>K262+X262</f>
        <v>64218.342689999998</v>
      </c>
      <c r="Z262" s="10"/>
      <c r="AA262" s="11"/>
    </row>
    <row r="263" spans="1:82" s="59" customFormat="1" ht="17.850000000000001" customHeight="1">
      <c r="A263" s="71"/>
      <c r="B263" s="62" t="s">
        <v>22</v>
      </c>
      <c r="C263" s="61"/>
      <c r="D263" s="63"/>
      <c r="E263" s="5"/>
      <c r="F263" s="61"/>
      <c r="G263" s="61"/>
      <c r="H263" s="130">
        <f>SUM(H254:H262)</f>
        <v>6</v>
      </c>
      <c r="I263" s="142">
        <f>SUM(I254:I262)</f>
        <v>415127.3775</v>
      </c>
      <c r="J263" s="64"/>
      <c r="K263" s="142">
        <f>SUM(K254:K262)</f>
        <v>971398.06335000007</v>
      </c>
      <c r="L263" s="64"/>
      <c r="M263" s="142">
        <f>SUM(M254:M262)</f>
        <v>233402.63602500001</v>
      </c>
      <c r="N263" s="64"/>
      <c r="O263" s="142">
        <f>SUM(O254:O262)</f>
        <v>97139.806334999987</v>
      </c>
      <c r="P263" s="64"/>
      <c r="Q263" s="142">
        <f>SUM(Q254:Q262)</f>
        <v>0</v>
      </c>
      <c r="R263" s="64"/>
      <c r="S263" s="142">
        <f>SUM(S254:S262)</f>
        <v>0</v>
      </c>
      <c r="T263" s="64"/>
      <c r="U263" s="142">
        <f>SUM(U254:U262)</f>
        <v>126091.125</v>
      </c>
      <c r="V263" s="64"/>
      <c r="W263" s="142">
        <f t="shared" ref="W263:Y263" si="176">SUM(W254:W262)</f>
        <v>0</v>
      </c>
      <c r="X263" s="142">
        <f t="shared" si="176"/>
        <v>456633.56735999999</v>
      </c>
      <c r="Y263" s="142">
        <f t="shared" si="176"/>
        <v>1428031.6307099999</v>
      </c>
      <c r="Z263" s="292">
        <f>SUM(Z254:Z262)</f>
        <v>4.75</v>
      </c>
      <c r="AA263" s="142">
        <f>SUM(AA254:AA262)</f>
        <v>769726.59074999997</v>
      </c>
    </row>
    <row r="264" spans="1:82" s="59" customFormat="1" ht="17.850000000000001" customHeight="1">
      <c r="A264" s="275" t="s">
        <v>32</v>
      </c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276"/>
    </row>
    <row r="265" spans="1:82" s="59" customFormat="1" ht="17.850000000000001" customHeight="1">
      <c r="A265" s="71">
        <v>1</v>
      </c>
      <c r="B265" s="3" t="s">
        <v>158</v>
      </c>
      <c r="C265" s="4">
        <v>4</v>
      </c>
      <c r="D265" s="4"/>
      <c r="E265" s="5"/>
      <c r="F265" s="4">
        <v>17697</v>
      </c>
      <c r="G265" s="4">
        <v>2.89</v>
      </c>
      <c r="H265" s="6">
        <v>1</v>
      </c>
      <c r="I265" s="5">
        <f>F265*G265*H265</f>
        <v>51144.33</v>
      </c>
      <c r="J265" s="7">
        <v>1.45</v>
      </c>
      <c r="K265" s="8">
        <f>I265*J265</f>
        <v>74159.2785</v>
      </c>
      <c r="L265" s="5"/>
      <c r="M265" s="5"/>
      <c r="N265" s="8">
        <v>10</v>
      </c>
      <c r="O265" s="5">
        <f>K265*N265/100</f>
        <v>7415.92785</v>
      </c>
      <c r="P265" s="5"/>
      <c r="Q265" s="5"/>
      <c r="R265" s="5">
        <v>30</v>
      </c>
      <c r="S265" s="5">
        <f>(F265*H265)*R265/100</f>
        <v>5309.1</v>
      </c>
      <c r="T265" s="5"/>
      <c r="U265" s="5"/>
      <c r="V265" s="5"/>
      <c r="W265" s="5"/>
      <c r="X265" s="5">
        <f t="shared" ref="X265:X266" si="177">W265+U265+S265+Q265+O265+M265</f>
        <v>12725.02785</v>
      </c>
      <c r="Y265" s="5">
        <f>K265+X265</f>
        <v>86884.306349999999</v>
      </c>
      <c r="Z265" s="10">
        <v>1</v>
      </c>
      <c r="AA265" s="11">
        <f>K265</f>
        <v>74159.2785</v>
      </c>
    </row>
    <row r="266" spans="1:82" s="59" customFormat="1" ht="17.850000000000001" customHeight="1">
      <c r="A266" s="71">
        <v>2</v>
      </c>
      <c r="B266" s="3" t="s">
        <v>159</v>
      </c>
      <c r="C266" s="4">
        <v>4</v>
      </c>
      <c r="D266" s="7"/>
      <c r="E266" s="5"/>
      <c r="F266" s="4">
        <v>17697</v>
      </c>
      <c r="G266" s="4">
        <v>2.89</v>
      </c>
      <c r="H266" s="74">
        <v>0.25</v>
      </c>
      <c r="I266" s="5">
        <f>F266*G266*H266</f>
        <v>12786.0825</v>
      </c>
      <c r="J266" s="7">
        <v>1.45</v>
      </c>
      <c r="K266" s="8">
        <f>I266*J266</f>
        <v>18539.819625</v>
      </c>
      <c r="L266" s="5"/>
      <c r="M266" s="5"/>
      <c r="N266" s="5">
        <v>10</v>
      </c>
      <c r="O266" s="5">
        <f>K266*N266/100</f>
        <v>1853.9819625</v>
      </c>
      <c r="P266" s="5"/>
      <c r="Q266" s="5"/>
      <c r="R266" s="5">
        <v>30</v>
      </c>
      <c r="S266" s="5">
        <f>(F266*H266)*R266/100</f>
        <v>1327.2750000000001</v>
      </c>
      <c r="T266" s="5"/>
      <c r="U266" s="5"/>
      <c r="V266" s="5"/>
      <c r="W266" s="5"/>
      <c r="X266" s="5">
        <f t="shared" si="177"/>
        <v>3181.2569625000001</v>
      </c>
      <c r="Y266" s="5">
        <f>K266+X266</f>
        <v>21721.0765875</v>
      </c>
      <c r="Z266" s="133">
        <v>0.25</v>
      </c>
      <c r="AA266" s="11">
        <f>K266</f>
        <v>18539.819625</v>
      </c>
    </row>
    <row r="267" spans="1:82" s="59" customFormat="1" ht="17.850000000000001" customHeight="1">
      <c r="A267" s="71">
        <v>3</v>
      </c>
      <c r="B267" s="3" t="s">
        <v>160</v>
      </c>
      <c r="C267" s="4">
        <v>4</v>
      </c>
      <c r="D267" s="7"/>
      <c r="E267" s="5"/>
      <c r="F267" s="4">
        <v>17697</v>
      </c>
      <c r="G267" s="4">
        <v>2.89</v>
      </c>
      <c r="H267" s="74">
        <v>0.25</v>
      </c>
      <c r="I267" s="5">
        <f>F267*G267*H267</f>
        <v>12786.0825</v>
      </c>
      <c r="J267" s="7">
        <v>1.45</v>
      </c>
      <c r="K267" s="8">
        <f>I267*J267</f>
        <v>18539.819625</v>
      </c>
      <c r="L267" s="5"/>
      <c r="M267" s="5"/>
      <c r="N267" s="5">
        <v>10</v>
      </c>
      <c r="O267" s="5">
        <f>K267*N267/100</f>
        <v>1853.9819625</v>
      </c>
      <c r="P267" s="5"/>
      <c r="Q267" s="5"/>
      <c r="R267" s="5">
        <v>30</v>
      </c>
      <c r="S267" s="5">
        <f>(F267*H267)*R267/100</f>
        <v>1327.2750000000001</v>
      </c>
      <c r="T267" s="5"/>
      <c r="U267" s="5"/>
      <c r="V267" s="5"/>
      <c r="W267" s="5"/>
      <c r="X267" s="5">
        <f>W267+U267+S267+Q267+O267+M267</f>
        <v>3181.2569625000001</v>
      </c>
      <c r="Y267" s="5">
        <f>K267+X267</f>
        <v>21721.0765875</v>
      </c>
      <c r="Z267" s="133">
        <v>0.25</v>
      </c>
      <c r="AA267" s="11">
        <f>K267</f>
        <v>18539.819625</v>
      </c>
    </row>
    <row r="268" spans="1:82" s="59" customFormat="1" ht="17.850000000000001" customHeight="1">
      <c r="A268" s="71"/>
      <c r="B268" s="62" t="s">
        <v>22</v>
      </c>
      <c r="C268" s="61"/>
      <c r="D268" s="63"/>
      <c r="E268" s="5"/>
      <c r="F268" s="61"/>
      <c r="G268" s="61"/>
      <c r="H268" s="143">
        <f>SUM(H265:H267)</f>
        <v>1.5</v>
      </c>
      <c r="I268" s="66">
        <f>SUM(I265:I267)</f>
        <v>76716.49500000001</v>
      </c>
      <c r="J268" s="64"/>
      <c r="K268" s="66">
        <f>SUM(K265:K267)</f>
        <v>111238.91775000001</v>
      </c>
      <c r="L268" s="64"/>
      <c r="M268" s="66">
        <f>SUM(M265:M267)</f>
        <v>0</v>
      </c>
      <c r="N268" s="64"/>
      <c r="O268" s="66">
        <f>SUM(O265:O267)</f>
        <v>11123.891775</v>
      </c>
      <c r="P268" s="64"/>
      <c r="Q268" s="66">
        <f>SUM(Q265:Q267)</f>
        <v>0</v>
      </c>
      <c r="R268" s="5"/>
      <c r="S268" s="66">
        <f>SUM(S265:S267)</f>
        <v>7963.65</v>
      </c>
      <c r="T268" s="5"/>
      <c r="U268" s="66">
        <f>SUM(U265:U267)</f>
        <v>0</v>
      </c>
      <c r="V268" s="5"/>
      <c r="W268" s="66">
        <f>SUM(W265:W267)</f>
        <v>0</v>
      </c>
      <c r="X268" s="66">
        <f t="shared" ref="X268:AA268" si="178">SUM(X265:X267)</f>
        <v>19087.541775000002</v>
      </c>
      <c r="Y268" s="66">
        <f t="shared" si="178"/>
        <v>130326.45952499998</v>
      </c>
      <c r="Z268" s="93">
        <f>SUM(Z265:Z267)</f>
        <v>1.5</v>
      </c>
      <c r="AA268" s="66">
        <f t="shared" si="178"/>
        <v>111238.91775000001</v>
      </c>
    </row>
    <row r="269" spans="1:82" s="59" customFormat="1" ht="17.850000000000001" customHeight="1">
      <c r="A269" s="275" t="s">
        <v>34</v>
      </c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276"/>
    </row>
    <row r="270" spans="1:82" s="59" customFormat="1" ht="17.850000000000001" customHeight="1">
      <c r="A270" s="71">
        <v>1</v>
      </c>
      <c r="B270" s="3" t="s">
        <v>354</v>
      </c>
      <c r="C270" s="4">
        <v>4</v>
      </c>
      <c r="D270" s="7"/>
      <c r="E270" s="5" t="s">
        <v>233</v>
      </c>
      <c r="F270" s="4">
        <v>17697</v>
      </c>
      <c r="G270" s="4">
        <v>2.89</v>
      </c>
      <c r="H270" s="6">
        <v>1</v>
      </c>
      <c r="I270" s="5">
        <f>F270*G270*H270</f>
        <v>51144.33</v>
      </c>
      <c r="J270" s="7">
        <v>1.45</v>
      </c>
      <c r="K270" s="8">
        <f>I270*J270</f>
        <v>74159.2785</v>
      </c>
      <c r="L270" s="5"/>
      <c r="M270" s="5"/>
      <c r="N270" s="5">
        <v>10</v>
      </c>
      <c r="O270" s="5">
        <f>K270*N270/100</f>
        <v>7415.92785</v>
      </c>
      <c r="P270" s="5"/>
      <c r="Q270" s="5"/>
      <c r="R270" s="5"/>
      <c r="S270" s="5"/>
      <c r="T270" s="5"/>
      <c r="U270" s="5"/>
      <c r="V270" s="5">
        <v>35</v>
      </c>
      <c r="W270" s="5">
        <f>(F270*V270)/100</f>
        <v>6193.95</v>
      </c>
      <c r="X270" s="5">
        <f t="shared" ref="X270:X271" si="179">W270+U270+S270+Q270+O270+M270</f>
        <v>13609.877850000001</v>
      </c>
      <c r="Y270" s="5">
        <f>K270+X270</f>
        <v>87769.156350000005</v>
      </c>
      <c r="Z270" s="10">
        <v>1</v>
      </c>
      <c r="AA270" s="277">
        <v>75000</v>
      </c>
    </row>
    <row r="271" spans="1:82" s="59" customFormat="1" ht="17.850000000000001" customHeight="1">
      <c r="A271" s="71">
        <v>2</v>
      </c>
      <c r="B271" s="3" t="s">
        <v>355</v>
      </c>
      <c r="C271" s="4">
        <v>2</v>
      </c>
      <c r="D271" s="4"/>
      <c r="E271" s="5"/>
      <c r="F271" s="4">
        <v>17697</v>
      </c>
      <c r="G271" s="4">
        <v>2.81</v>
      </c>
      <c r="H271" s="60">
        <v>1</v>
      </c>
      <c r="I271" s="5">
        <f>F271*G271*H271</f>
        <v>49728.57</v>
      </c>
      <c r="J271" s="7">
        <v>1.45</v>
      </c>
      <c r="K271" s="8">
        <f>I271*J271</f>
        <v>72106.426500000001</v>
      </c>
      <c r="L271" s="5"/>
      <c r="M271" s="5"/>
      <c r="N271" s="5">
        <v>10</v>
      </c>
      <c r="O271" s="5">
        <f>K271*N271/100</f>
        <v>7210.6426499999998</v>
      </c>
      <c r="P271" s="5"/>
      <c r="Q271" s="5"/>
      <c r="R271" s="5"/>
      <c r="S271" s="5"/>
      <c r="T271" s="9"/>
      <c r="U271" s="5"/>
      <c r="V271" s="5"/>
      <c r="W271" s="5"/>
      <c r="X271" s="5">
        <f t="shared" si="179"/>
        <v>7210.6426499999998</v>
      </c>
      <c r="Y271" s="5">
        <f>K271+X271</f>
        <v>79317.069149999996</v>
      </c>
      <c r="Z271" s="10">
        <v>1</v>
      </c>
      <c r="AA271" s="277">
        <f>F271*G271</f>
        <v>49728.57</v>
      </c>
    </row>
    <row r="272" spans="1:82" s="59" customFormat="1" ht="17.850000000000001" customHeight="1">
      <c r="A272" s="71"/>
      <c r="B272" s="62" t="s">
        <v>22</v>
      </c>
      <c r="C272" s="61"/>
      <c r="D272" s="63"/>
      <c r="E272" s="5"/>
      <c r="F272" s="61"/>
      <c r="G272" s="61"/>
      <c r="H272" s="130">
        <f>SUM(H270:H271)</f>
        <v>2</v>
      </c>
      <c r="I272" s="66">
        <f>SUM(I270:I271)</f>
        <v>100872.9</v>
      </c>
      <c r="J272" s="64"/>
      <c r="K272" s="66">
        <f>SUM(K270:K271)</f>
        <v>146265.70500000002</v>
      </c>
      <c r="L272" s="64"/>
      <c r="M272" s="66">
        <f>SUM(M270:M271)</f>
        <v>0</v>
      </c>
      <c r="N272" s="64"/>
      <c r="O272" s="66">
        <f>SUM(O270:O271)</f>
        <v>14626.5705</v>
      </c>
      <c r="P272" s="64"/>
      <c r="Q272" s="66">
        <f>SUM(Q270:Q271)</f>
        <v>0</v>
      </c>
      <c r="R272" s="64"/>
      <c r="S272" s="66">
        <f>SUM(S270:S271)</f>
        <v>0</v>
      </c>
      <c r="T272" s="64"/>
      <c r="U272" s="66">
        <f>SUM(U270:U271)</f>
        <v>0</v>
      </c>
      <c r="V272" s="64"/>
      <c r="W272" s="66">
        <f>SUM(W270:W271)</f>
        <v>6193.95</v>
      </c>
      <c r="X272" s="66">
        <f>SUM(X270:X271)</f>
        <v>20820.520499999999</v>
      </c>
      <c r="Y272" s="66">
        <f>SUM(Y270:Y271)</f>
        <v>167086.2255</v>
      </c>
      <c r="Z272" s="65">
        <f>SUM(Z270:Z271)</f>
        <v>2</v>
      </c>
      <c r="AA272" s="66">
        <f>SUM(AA270:AA271)</f>
        <v>124728.57</v>
      </c>
    </row>
    <row r="273" spans="1:27" s="67" customFormat="1" ht="17.850000000000001" customHeight="1" thickBot="1">
      <c r="A273" s="295"/>
      <c r="B273" s="278" t="s">
        <v>88</v>
      </c>
      <c r="C273" s="296"/>
      <c r="D273" s="296"/>
      <c r="E273" s="297"/>
      <c r="F273" s="296"/>
      <c r="G273" s="296"/>
      <c r="H273" s="298">
        <f>H263+H268+H272</f>
        <v>9.5</v>
      </c>
      <c r="I273" s="297">
        <f>I263+I268+I272</f>
        <v>592716.77249999996</v>
      </c>
      <c r="J273" s="297"/>
      <c r="K273" s="297">
        <f>K263+K268+K272</f>
        <v>1228902.6861</v>
      </c>
      <c r="L273" s="297"/>
      <c r="M273" s="297">
        <f>M263+M268+M272</f>
        <v>233402.63602500001</v>
      </c>
      <c r="N273" s="297"/>
      <c r="O273" s="297">
        <f>O263+O268+O272</f>
        <v>122890.26860999998</v>
      </c>
      <c r="P273" s="297"/>
      <c r="Q273" s="297">
        <f>Q263+Q268+Q272</f>
        <v>0</v>
      </c>
      <c r="R273" s="297"/>
      <c r="S273" s="297">
        <f>S263+S268+S272</f>
        <v>7963.65</v>
      </c>
      <c r="T273" s="299"/>
      <c r="U273" s="297">
        <f>U263+U268+U272</f>
        <v>126091.125</v>
      </c>
      <c r="V273" s="297"/>
      <c r="W273" s="297">
        <f>W263+W268+W272</f>
        <v>6193.95</v>
      </c>
      <c r="X273" s="297">
        <f t="shared" ref="X273:Y273" si="180">X263+X268+X272</f>
        <v>496541.62963499996</v>
      </c>
      <c r="Y273" s="297">
        <f t="shared" si="180"/>
        <v>1725444.315735</v>
      </c>
      <c r="Z273" s="300">
        <f>Z263+Z268+Z272</f>
        <v>8.25</v>
      </c>
      <c r="AA273" s="301">
        <f>AA263+AA268+AA272</f>
        <v>1005694.0785000001</v>
      </c>
    </row>
    <row r="274" spans="1:27" s="59" customFormat="1" ht="17.850000000000001" customHeight="1" thickBot="1">
      <c r="A274" s="302"/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  <c r="T274" s="303"/>
      <c r="U274" s="303"/>
      <c r="V274" s="303"/>
      <c r="W274" s="303"/>
      <c r="X274" s="303"/>
      <c r="Y274" s="303"/>
      <c r="Z274" s="303"/>
      <c r="AA274" s="304"/>
    </row>
    <row r="275" spans="1:27" s="59" customFormat="1" ht="17.850000000000001" customHeight="1">
      <c r="A275" s="305" t="s">
        <v>192</v>
      </c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  <c r="AA275" s="307"/>
    </row>
    <row r="276" spans="1:27" s="59" customFormat="1" ht="17.850000000000001" customHeight="1">
      <c r="A276" s="284" t="s">
        <v>14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285"/>
    </row>
    <row r="277" spans="1:27" s="59" customFormat="1" ht="17.850000000000001" customHeight="1">
      <c r="A277" s="71">
        <v>1</v>
      </c>
      <c r="B277" s="3" t="s">
        <v>176</v>
      </c>
      <c r="C277" s="4" t="s">
        <v>54</v>
      </c>
      <c r="D277" s="60" t="s">
        <v>240</v>
      </c>
      <c r="E277" s="5"/>
      <c r="F277" s="4">
        <v>17697</v>
      </c>
      <c r="G277" s="4">
        <v>5.77</v>
      </c>
      <c r="H277" s="74">
        <v>0.25</v>
      </c>
      <c r="I277" s="5">
        <f>F277*G277*H277</f>
        <v>25527.922499999997</v>
      </c>
      <c r="J277" s="7">
        <v>3.42</v>
      </c>
      <c r="K277" s="5">
        <f>I277*J277</f>
        <v>87305.494949999993</v>
      </c>
      <c r="L277" s="5">
        <v>25</v>
      </c>
      <c r="M277" s="5">
        <f>K277*L277/100</f>
        <v>21826.373737499998</v>
      </c>
      <c r="N277" s="5">
        <v>10</v>
      </c>
      <c r="O277" s="5">
        <f>K277*N277/100</f>
        <v>8730.5494949999993</v>
      </c>
      <c r="P277" s="5"/>
      <c r="Q277" s="5"/>
      <c r="R277" s="9"/>
      <c r="S277" s="5"/>
      <c r="T277" s="9"/>
      <c r="U277" s="9"/>
      <c r="V277" s="9"/>
      <c r="W277" s="9"/>
      <c r="X277" s="5">
        <f t="shared" ref="X277:X281" si="181">W277+U277+S277+Q277+O277+M277</f>
        <v>30556.923232499998</v>
      </c>
      <c r="Y277" s="5">
        <f>K277+X277</f>
        <v>117862.4181825</v>
      </c>
      <c r="Z277" s="9"/>
      <c r="AA277" s="308"/>
    </row>
    <row r="278" spans="1:27" s="59" customFormat="1" ht="17.850000000000001" customHeight="1">
      <c r="A278" s="71">
        <v>2</v>
      </c>
      <c r="B278" s="3" t="s">
        <v>177</v>
      </c>
      <c r="C278" s="4" t="s">
        <v>21</v>
      </c>
      <c r="D278" s="60" t="s">
        <v>20</v>
      </c>
      <c r="E278" s="5"/>
      <c r="F278" s="4">
        <v>17697</v>
      </c>
      <c r="G278" s="4">
        <v>4.7699999999999996</v>
      </c>
      <c r="H278" s="6">
        <v>1</v>
      </c>
      <c r="I278" s="5">
        <f>F278*G278*H278</f>
        <v>84414.689999999988</v>
      </c>
      <c r="J278" s="7">
        <v>3.42</v>
      </c>
      <c r="K278" s="5">
        <f>I278*J278</f>
        <v>288698.23979999998</v>
      </c>
      <c r="L278" s="5">
        <v>25</v>
      </c>
      <c r="M278" s="5">
        <f>K278*L278/100</f>
        <v>72174.559949999995</v>
      </c>
      <c r="N278" s="5">
        <v>10</v>
      </c>
      <c r="O278" s="5">
        <f>K278*N278/100</f>
        <v>28869.823980000001</v>
      </c>
      <c r="P278" s="5"/>
      <c r="Q278" s="5"/>
      <c r="R278" s="9"/>
      <c r="S278" s="5"/>
      <c r="T278" s="9">
        <v>200</v>
      </c>
      <c r="U278" s="5">
        <f>F278*H278*T278/100</f>
        <v>35394</v>
      </c>
      <c r="V278" s="5"/>
      <c r="W278" s="5"/>
      <c r="X278" s="5">
        <f t="shared" si="181"/>
        <v>136438.38393000001</v>
      </c>
      <c r="Y278" s="5">
        <f>K278+X278</f>
        <v>425136.62372999999</v>
      </c>
      <c r="Z278" s="10">
        <v>1</v>
      </c>
      <c r="AA278" s="11">
        <f>K278</f>
        <v>288698.23979999998</v>
      </c>
    </row>
    <row r="279" spans="1:27" s="59" customFormat="1" ht="17.850000000000001" customHeight="1">
      <c r="A279" s="71">
        <v>3</v>
      </c>
      <c r="B279" s="3" t="s">
        <v>177</v>
      </c>
      <c r="C279" s="4" t="s">
        <v>21</v>
      </c>
      <c r="D279" s="60" t="s">
        <v>20</v>
      </c>
      <c r="E279" s="5"/>
      <c r="F279" s="4">
        <v>17697</v>
      </c>
      <c r="G279" s="4">
        <v>4.7699999999999996</v>
      </c>
      <c r="H279" s="74">
        <v>0.25</v>
      </c>
      <c r="I279" s="5">
        <f>F279*G279*H279</f>
        <v>21103.672499999997</v>
      </c>
      <c r="J279" s="7">
        <v>3.42</v>
      </c>
      <c r="K279" s="5">
        <f>I279*J279</f>
        <v>72174.559949999995</v>
      </c>
      <c r="L279" s="5">
        <v>25</v>
      </c>
      <c r="M279" s="5">
        <f>K279*L279/100</f>
        <v>18043.639987499999</v>
      </c>
      <c r="N279" s="5">
        <v>10</v>
      </c>
      <c r="O279" s="5">
        <f>K279*N279/100</f>
        <v>7217.4559950000003</v>
      </c>
      <c r="P279" s="5"/>
      <c r="Q279" s="5"/>
      <c r="R279" s="9"/>
      <c r="S279" s="5"/>
      <c r="T279" s="9">
        <v>200</v>
      </c>
      <c r="U279" s="5">
        <f>F279*H279*T279/100</f>
        <v>8848.5</v>
      </c>
      <c r="V279" s="5"/>
      <c r="W279" s="5"/>
      <c r="X279" s="5">
        <f t="shared" si="181"/>
        <v>34109.595982500003</v>
      </c>
      <c r="Y279" s="5">
        <f>K279+X279</f>
        <v>106284.1559325</v>
      </c>
      <c r="Z279" s="133"/>
      <c r="AA279" s="277"/>
    </row>
    <row r="280" spans="1:27" s="59" customFormat="1" ht="17.850000000000001" customHeight="1">
      <c r="A280" s="71">
        <v>4</v>
      </c>
      <c r="B280" s="3" t="s">
        <v>177</v>
      </c>
      <c r="C280" s="4" t="s">
        <v>21</v>
      </c>
      <c r="D280" s="60">
        <v>3.3</v>
      </c>
      <c r="E280" s="5"/>
      <c r="F280" s="4">
        <v>17697</v>
      </c>
      <c r="G280" s="4">
        <v>4.26</v>
      </c>
      <c r="H280" s="6">
        <v>1</v>
      </c>
      <c r="I280" s="5">
        <f>F280*G280*H280</f>
        <v>75389.22</v>
      </c>
      <c r="J280" s="7">
        <v>3.42</v>
      </c>
      <c r="K280" s="5">
        <f>I280*J280</f>
        <v>257831.1324</v>
      </c>
      <c r="L280" s="5">
        <v>25</v>
      </c>
      <c r="M280" s="5">
        <f>K280*L280/100</f>
        <v>64457.783100000008</v>
      </c>
      <c r="N280" s="5">
        <v>10</v>
      </c>
      <c r="O280" s="5">
        <f>K280*N280/100</f>
        <v>25783.113239999999</v>
      </c>
      <c r="P280" s="5"/>
      <c r="Q280" s="5"/>
      <c r="R280" s="9"/>
      <c r="S280" s="5"/>
      <c r="T280" s="9">
        <v>200</v>
      </c>
      <c r="U280" s="5">
        <f>F280*H280*T280/100</f>
        <v>35394</v>
      </c>
      <c r="V280" s="5"/>
      <c r="W280" s="5"/>
      <c r="X280" s="5">
        <f t="shared" ref="X280" si="182">W280+U280+S280+Q280+O280+M280</f>
        <v>125634.89634000001</v>
      </c>
      <c r="Y280" s="5">
        <f>K280+X280</f>
        <v>383466.02873999998</v>
      </c>
      <c r="Z280" s="10">
        <v>1</v>
      </c>
      <c r="AA280" s="277">
        <f>K280</f>
        <v>257831.1324</v>
      </c>
    </row>
    <row r="281" spans="1:27" s="59" customFormat="1" ht="17.850000000000001" customHeight="1">
      <c r="A281" s="71">
        <v>5</v>
      </c>
      <c r="B281" s="3" t="s">
        <v>193</v>
      </c>
      <c r="C281" s="4" t="s">
        <v>21</v>
      </c>
      <c r="D281" s="60" t="s">
        <v>20</v>
      </c>
      <c r="E281" s="5"/>
      <c r="F281" s="4">
        <v>17697</v>
      </c>
      <c r="G281" s="4">
        <v>4.7699999999999996</v>
      </c>
      <c r="H281" s="74">
        <v>0.25</v>
      </c>
      <c r="I281" s="5">
        <f>F281*G281*H281</f>
        <v>21103.672499999997</v>
      </c>
      <c r="J281" s="7">
        <v>3.42</v>
      </c>
      <c r="K281" s="5">
        <f>I281*J281</f>
        <v>72174.559949999995</v>
      </c>
      <c r="L281" s="5">
        <v>25</v>
      </c>
      <c r="M281" s="5">
        <f>K281*L281/100</f>
        <v>18043.639987499999</v>
      </c>
      <c r="N281" s="5">
        <v>10</v>
      </c>
      <c r="O281" s="5">
        <f>K281*N281/100</f>
        <v>7217.4559950000003</v>
      </c>
      <c r="P281" s="5"/>
      <c r="Q281" s="5"/>
      <c r="R281" s="9"/>
      <c r="S281" s="5"/>
      <c r="T281" s="9">
        <v>80</v>
      </c>
      <c r="U281" s="5">
        <f>F281*H281*T281/100</f>
        <v>3539.4</v>
      </c>
      <c r="V281" s="5"/>
      <c r="W281" s="5"/>
      <c r="X281" s="5">
        <f t="shared" si="181"/>
        <v>28800.495982499997</v>
      </c>
      <c r="Y281" s="5">
        <f>K281+X281</f>
        <v>100975.05593249999</v>
      </c>
      <c r="Z281" s="133">
        <v>0.25</v>
      </c>
      <c r="AA281" s="11">
        <f>K281</f>
        <v>72174.559949999995</v>
      </c>
    </row>
    <row r="282" spans="1:27" s="59" customFormat="1" ht="17.850000000000001" customHeight="1">
      <c r="A282" s="71"/>
      <c r="B282" s="62" t="s">
        <v>22</v>
      </c>
      <c r="C282" s="61"/>
      <c r="D282" s="63"/>
      <c r="E282" s="5"/>
      <c r="F282" s="61"/>
      <c r="G282" s="61"/>
      <c r="H282" s="292">
        <f>SUM(H277:H281)</f>
        <v>2.75</v>
      </c>
      <c r="I282" s="249">
        <f>SUM(I277:I281)</f>
        <v>227539.17749999999</v>
      </c>
      <c r="J282" s="64"/>
      <c r="K282" s="249">
        <f>SUM(K277:K281)</f>
        <v>778183.98705</v>
      </c>
      <c r="L282" s="64"/>
      <c r="M282" s="249">
        <f>SUM(M277:M281)</f>
        <v>194545.9967625</v>
      </c>
      <c r="N282" s="64"/>
      <c r="O282" s="249">
        <f>SUM(O277:O281)</f>
        <v>77818.398705</v>
      </c>
      <c r="P282" s="64"/>
      <c r="Q282" s="249">
        <f>SUM(Q277:Q281)</f>
        <v>0</v>
      </c>
      <c r="R282" s="64"/>
      <c r="S282" s="249">
        <f>SUM(S277:S281)</f>
        <v>0</v>
      </c>
      <c r="T282" s="64"/>
      <c r="U282" s="249">
        <f>SUM(U277:U281)</f>
        <v>83175.899999999994</v>
      </c>
      <c r="V282" s="64"/>
      <c r="W282" s="249">
        <f t="shared" ref="W282:Y282" si="183">SUM(W277:W281)</f>
        <v>0</v>
      </c>
      <c r="X282" s="249">
        <f t="shared" si="183"/>
        <v>355540.29546749999</v>
      </c>
      <c r="Y282" s="249">
        <f t="shared" si="183"/>
        <v>1133724.2825175</v>
      </c>
      <c r="Z282" s="292">
        <f>SUM(Z277:Z281)</f>
        <v>2.25</v>
      </c>
      <c r="AA282" s="249">
        <f>SUM(AA277:AA281)</f>
        <v>618703.93215000001</v>
      </c>
    </row>
    <row r="283" spans="1:27" s="59" customFormat="1" ht="17.850000000000001" customHeight="1">
      <c r="A283" s="68" t="s">
        <v>23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70"/>
    </row>
    <row r="284" spans="1:27" s="59" customFormat="1" ht="17.850000000000001" customHeight="1">
      <c r="A284" s="71">
        <v>1</v>
      </c>
      <c r="B284" s="3" t="s">
        <v>236</v>
      </c>
      <c r="C284" s="4" t="s">
        <v>30</v>
      </c>
      <c r="D284" s="60" t="s">
        <v>20</v>
      </c>
      <c r="E284" s="5" t="s">
        <v>18</v>
      </c>
      <c r="F284" s="4">
        <v>17697</v>
      </c>
      <c r="G284" s="4">
        <v>4.53</v>
      </c>
      <c r="H284" s="6">
        <v>1</v>
      </c>
      <c r="I284" s="5">
        <f>F284*G284*H284</f>
        <v>80167.41</v>
      </c>
      <c r="J284" s="7">
        <v>2.34</v>
      </c>
      <c r="K284" s="5">
        <f>I284*J284</f>
        <v>187591.73939999999</v>
      </c>
      <c r="L284" s="5">
        <v>25</v>
      </c>
      <c r="M284" s="5">
        <f>K284*L284/100</f>
        <v>46897.934849999991</v>
      </c>
      <c r="N284" s="5">
        <v>10</v>
      </c>
      <c r="O284" s="5">
        <f t="shared" ref="O284:O295" si="184">K284*N284/100</f>
        <v>18759.173939999997</v>
      </c>
      <c r="P284" s="5"/>
      <c r="Q284" s="5"/>
      <c r="R284" s="5"/>
      <c r="S284" s="5"/>
      <c r="T284" s="9">
        <v>150</v>
      </c>
      <c r="U284" s="5">
        <f>F284*H284*T284/100</f>
        <v>26545.5</v>
      </c>
      <c r="V284" s="5"/>
      <c r="W284" s="5"/>
      <c r="X284" s="5">
        <f t="shared" ref="X284:X295" si="185">W284+U284+S284+Q284+O284+M284</f>
        <v>92202.608789999984</v>
      </c>
      <c r="Y284" s="5">
        <f t="shared" ref="Y284:Y295" si="186">K284+X284</f>
        <v>279794.34818999999</v>
      </c>
      <c r="Z284" s="10">
        <v>1</v>
      </c>
      <c r="AA284" s="11">
        <f>K284</f>
        <v>187591.73939999999</v>
      </c>
    </row>
    <row r="285" spans="1:27" s="59" customFormat="1" ht="17.850000000000001" customHeight="1">
      <c r="A285" s="71">
        <v>2</v>
      </c>
      <c r="B285" s="3" t="s">
        <v>469</v>
      </c>
      <c r="C285" s="4" t="s">
        <v>31</v>
      </c>
      <c r="D285" s="7">
        <v>8.1</v>
      </c>
      <c r="E285" s="5"/>
      <c r="F285" s="4">
        <v>17697</v>
      </c>
      <c r="G285" s="4">
        <v>3.53</v>
      </c>
      <c r="H285" s="6">
        <v>1</v>
      </c>
      <c r="I285" s="5">
        <f>F285*G285*H285</f>
        <v>62470.409999999996</v>
      </c>
      <c r="J285" s="7">
        <v>2.34</v>
      </c>
      <c r="K285" s="5">
        <f>I285*J285</f>
        <v>146180.75939999998</v>
      </c>
      <c r="L285" s="5">
        <v>25</v>
      </c>
      <c r="M285" s="5">
        <f>K285*L285/100</f>
        <v>36545.189849999995</v>
      </c>
      <c r="N285" s="5">
        <v>10</v>
      </c>
      <c r="O285" s="5">
        <f t="shared" si="184"/>
        <v>14618.075939999999</v>
      </c>
      <c r="P285" s="5"/>
      <c r="Q285" s="5"/>
      <c r="R285" s="5"/>
      <c r="S285" s="5"/>
      <c r="T285" s="9">
        <v>150</v>
      </c>
      <c r="U285" s="5">
        <f>F285*H285*T285/100</f>
        <v>26545.5</v>
      </c>
      <c r="V285" s="5"/>
      <c r="W285" s="5"/>
      <c r="X285" s="5">
        <f t="shared" si="185"/>
        <v>77708.76578999999</v>
      </c>
      <c r="Y285" s="5">
        <f t="shared" si="186"/>
        <v>223889.52518999996</v>
      </c>
      <c r="Z285" s="10">
        <v>1</v>
      </c>
      <c r="AA285" s="11">
        <f>K285</f>
        <v>146180.75939999998</v>
      </c>
    </row>
    <row r="286" spans="1:27" s="59" customFormat="1" ht="17.850000000000001" customHeight="1">
      <c r="A286" s="71">
        <v>3</v>
      </c>
      <c r="B286" s="3" t="s">
        <v>469</v>
      </c>
      <c r="C286" s="4" t="s">
        <v>30</v>
      </c>
      <c r="D286" s="60" t="s">
        <v>20</v>
      </c>
      <c r="E286" s="5" t="s">
        <v>18</v>
      </c>
      <c r="F286" s="4">
        <v>17697</v>
      </c>
      <c r="G286" s="4">
        <v>4.53</v>
      </c>
      <c r="H286" s="6">
        <v>1</v>
      </c>
      <c r="I286" s="5">
        <f>F286*G286*H286</f>
        <v>80167.41</v>
      </c>
      <c r="J286" s="7">
        <v>2.34</v>
      </c>
      <c r="K286" s="5">
        <f>I286*J286</f>
        <v>187591.73939999999</v>
      </c>
      <c r="L286" s="5">
        <v>25</v>
      </c>
      <c r="M286" s="5">
        <f>K286*L286/100</f>
        <v>46897.934849999991</v>
      </c>
      <c r="N286" s="5">
        <v>10</v>
      </c>
      <c r="O286" s="5">
        <f t="shared" si="184"/>
        <v>18759.173939999997</v>
      </c>
      <c r="P286" s="5"/>
      <c r="Q286" s="5"/>
      <c r="R286" s="5"/>
      <c r="S286" s="5"/>
      <c r="T286" s="9">
        <v>150</v>
      </c>
      <c r="U286" s="5">
        <f>F286*H286*T286/100</f>
        <v>26545.5</v>
      </c>
      <c r="V286" s="5"/>
      <c r="W286" s="5"/>
      <c r="X286" s="5">
        <f t="shared" si="185"/>
        <v>92202.608789999984</v>
      </c>
      <c r="Y286" s="5">
        <f t="shared" si="186"/>
        <v>279794.34818999999</v>
      </c>
      <c r="Z286" s="10">
        <v>1</v>
      </c>
      <c r="AA286" s="11">
        <f>K286</f>
        <v>187591.73939999999</v>
      </c>
    </row>
    <row r="287" spans="1:27" s="59" customFormat="1" ht="17.850000000000001" customHeight="1">
      <c r="A287" s="71">
        <v>4</v>
      </c>
      <c r="B287" s="3" t="s">
        <v>153</v>
      </c>
      <c r="C287" s="4" t="s">
        <v>31</v>
      </c>
      <c r="D287" s="7">
        <v>7</v>
      </c>
      <c r="E287" s="5"/>
      <c r="F287" s="4">
        <v>17697</v>
      </c>
      <c r="G287" s="4">
        <v>3.53</v>
      </c>
      <c r="H287" s="6">
        <v>1</v>
      </c>
      <c r="I287" s="5">
        <f>F287*G287*H287</f>
        <v>62470.409999999996</v>
      </c>
      <c r="J287" s="7">
        <v>2.34</v>
      </c>
      <c r="K287" s="5">
        <f>I287*J287</f>
        <v>146180.75939999998</v>
      </c>
      <c r="L287" s="5">
        <v>25</v>
      </c>
      <c r="M287" s="5">
        <f>K287*L287/100</f>
        <v>36545.189849999995</v>
      </c>
      <c r="N287" s="5">
        <v>10</v>
      </c>
      <c r="O287" s="5">
        <f t="shared" si="184"/>
        <v>14618.075939999999</v>
      </c>
      <c r="P287" s="5"/>
      <c r="Q287" s="5"/>
      <c r="R287" s="5"/>
      <c r="S287" s="5"/>
      <c r="T287" s="9">
        <v>150</v>
      </c>
      <c r="U287" s="5">
        <f>F287*H287*T287/100</f>
        <v>26545.5</v>
      </c>
      <c r="V287" s="5"/>
      <c r="W287" s="5"/>
      <c r="X287" s="5">
        <f t="shared" si="185"/>
        <v>77708.76578999999</v>
      </c>
      <c r="Y287" s="5">
        <f t="shared" si="186"/>
        <v>223889.52518999996</v>
      </c>
      <c r="Z287" s="10"/>
      <c r="AA287" s="277"/>
    </row>
    <row r="288" spans="1:27" s="59" customFormat="1" ht="17.850000000000001" customHeight="1">
      <c r="A288" s="71">
        <v>5</v>
      </c>
      <c r="B288" s="3" t="s">
        <v>245</v>
      </c>
      <c r="C288" s="4" t="s">
        <v>31</v>
      </c>
      <c r="D288" s="7">
        <v>7</v>
      </c>
      <c r="E288" s="5"/>
      <c r="F288" s="4">
        <v>17697</v>
      </c>
      <c r="G288" s="4">
        <v>3.53</v>
      </c>
      <c r="H288" s="74">
        <v>0.75</v>
      </c>
      <c r="I288" s="5">
        <f>F288*G288*H288</f>
        <v>46852.807499999995</v>
      </c>
      <c r="J288" s="7">
        <v>2.34</v>
      </c>
      <c r="K288" s="5">
        <f>I288*J288</f>
        <v>109635.56954999999</v>
      </c>
      <c r="L288" s="5">
        <v>25</v>
      </c>
      <c r="M288" s="5">
        <f>K288*L288/100</f>
        <v>27408.892387499996</v>
      </c>
      <c r="N288" s="5">
        <v>10</v>
      </c>
      <c r="O288" s="5">
        <f t="shared" si="184"/>
        <v>10963.556955</v>
      </c>
      <c r="P288" s="5"/>
      <c r="Q288" s="5"/>
      <c r="R288" s="5"/>
      <c r="S288" s="5"/>
      <c r="T288" s="9">
        <v>20</v>
      </c>
      <c r="U288" s="5">
        <f>F288*H288*T288/100</f>
        <v>2654.55</v>
      </c>
      <c r="V288" s="5"/>
      <c r="W288" s="5"/>
      <c r="X288" s="5">
        <f t="shared" si="185"/>
        <v>41026.999342499999</v>
      </c>
      <c r="Y288" s="5">
        <f t="shared" si="186"/>
        <v>150662.56889249998</v>
      </c>
      <c r="Z288" s="10"/>
      <c r="AA288" s="277"/>
    </row>
    <row r="289" spans="1:27" s="59" customFormat="1" ht="17.850000000000001" customHeight="1">
      <c r="A289" s="71">
        <v>6</v>
      </c>
      <c r="B289" s="3" t="s">
        <v>234</v>
      </c>
      <c r="C289" s="4" t="s">
        <v>30</v>
      </c>
      <c r="D289" s="60" t="s">
        <v>20</v>
      </c>
      <c r="E289" s="5" t="s">
        <v>18</v>
      </c>
      <c r="F289" s="4">
        <v>17697</v>
      </c>
      <c r="G289" s="4">
        <v>4.53</v>
      </c>
      <c r="H289" s="6">
        <v>0.5</v>
      </c>
      <c r="I289" s="5">
        <f t="shared" ref="I289:I295" si="187">F289*G289*H289</f>
        <v>40083.705000000002</v>
      </c>
      <c r="J289" s="7">
        <v>2.34</v>
      </c>
      <c r="K289" s="5">
        <f t="shared" ref="K289:K295" si="188">I289*J289</f>
        <v>93795.869699999996</v>
      </c>
      <c r="L289" s="5"/>
      <c r="M289" s="5">
        <f t="shared" ref="M289:M295" si="189">K289*L289/100</f>
        <v>0</v>
      </c>
      <c r="N289" s="5">
        <v>10</v>
      </c>
      <c r="O289" s="5">
        <f t="shared" si="184"/>
        <v>9379.5869699999985</v>
      </c>
      <c r="P289" s="5"/>
      <c r="Q289" s="5"/>
      <c r="R289" s="9"/>
      <c r="S289" s="5"/>
      <c r="T289" s="9"/>
      <c r="U289" s="5"/>
      <c r="V289" s="5"/>
      <c r="W289" s="5"/>
      <c r="X289" s="5">
        <f t="shared" si="185"/>
        <v>9379.5869699999985</v>
      </c>
      <c r="Y289" s="5">
        <f t="shared" si="186"/>
        <v>103175.45667</v>
      </c>
      <c r="Z289" s="10"/>
      <c r="AA289" s="11"/>
    </row>
    <row r="290" spans="1:27" s="59" customFormat="1" ht="17.850000000000001" customHeight="1">
      <c r="A290" s="71">
        <v>7</v>
      </c>
      <c r="B290" s="3" t="s">
        <v>234</v>
      </c>
      <c r="C290" s="4" t="s">
        <v>31</v>
      </c>
      <c r="D290" s="7">
        <v>8.1</v>
      </c>
      <c r="E290" s="5"/>
      <c r="F290" s="4">
        <v>17697</v>
      </c>
      <c r="G290" s="4">
        <v>3.53</v>
      </c>
      <c r="H290" s="6">
        <v>0.5</v>
      </c>
      <c r="I290" s="5">
        <f t="shared" si="187"/>
        <v>31235.204999999998</v>
      </c>
      <c r="J290" s="7">
        <v>2.34</v>
      </c>
      <c r="K290" s="5">
        <f t="shared" si="188"/>
        <v>73090.37969999999</v>
      </c>
      <c r="L290" s="5"/>
      <c r="M290" s="5">
        <f t="shared" si="189"/>
        <v>0</v>
      </c>
      <c r="N290" s="5">
        <v>10</v>
      </c>
      <c r="O290" s="5">
        <f t="shared" si="184"/>
        <v>7309.0379699999994</v>
      </c>
      <c r="P290" s="5"/>
      <c r="Q290" s="5"/>
      <c r="R290" s="9"/>
      <c r="S290" s="5"/>
      <c r="T290" s="9"/>
      <c r="U290" s="5"/>
      <c r="V290" s="5"/>
      <c r="W290" s="5"/>
      <c r="X290" s="5">
        <f t="shared" si="185"/>
        <v>7309.0379699999994</v>
      </c>
      <c r="Y290" s="5">
        <f t="shared" si="186"/>
        <v>80399.417669999995</v>
      </c>
      <c r="Z290" s="10"/>
      <c r="AA290" s="277"/>
    </row>
    <row r="291" spans="1:27" s="59" customFormat="1" ht="17.850000000000001" customHeight="1">
      <c r="A291" s="71">
        <v>8</v>
      </c>
      <c r="B291" s="3" t="s">
        <v>234</v>
      </c>
      <c r="C291" s="4" t="s">
        <v>30</v>
      </c>
      <c r="D291" s="60" t="s">
        <v>20</v>
      </c>
      <c r="E291" s="5" t="s">
        <v>18</v>
      </c>
      <c r="F291" s="4">
        <v>17697</v>
      </c>
      <c r="G291" s="4">
        <v>4.53</v>
      </c>
      <c r="H291" s="74">
        <v>0.25</v>
      </c>
      <c r="I291" s="5">
        <f t="shared" si="187"/>
        <v>20041.852500000001</v>
      </c>
      <c r="J291" s="7">
        <v>2.34</v>
      </c>
      <c r="K291" s="5">
        <f t="shared" si="188"/>
        <v>46897.934849999998</v>
      </c>
      <c r="L291" s="5">
        <v>25</v>
      </c>
      <c r="M291" s="5">
        <f t="shared" si="189"/>
        <v>11724.483712499998</v>
      </c>
      <c r="N291" s="5">
        <v>10</v>
      </c>
      <c r="O291" s="5">
        <f t="shared" si="184"/>
        <v>4689.7934849999992</v>
      </c>
      <c r="P291" s="5"/>
      <c r="Q291" s="5"/>
      <c r="R291" s="5"/>
      <c r="S291" s="5"/>
      <c r="T291" s="9"/>
      <c r="U291" s="5"/>
      <c r="V291" s="5"/>
      <c r="W291" s="5"/>
      <c r="X291" s="5">
        <f t="shared" si="185"/>
        <v>16414.277197499996</v>
      </c>
      <c r="Y291" s="5">
        <f t="shared" si="186"/>
        <v>63312.212047499997</v>
      </c>
      <c r="Z291" s="133">
        <v>0.25</v>
      </c>
      <c r="AA291" s="11">
        <f>K291</f>
        <v>46897.934849999998</v>
      </c>
    </row>
    <row r="292" spans="1:27" s="59" customFormat="1" ht="17.850000000000001" customHeight="1">
      <c r="A292" s="71">
        <v>9</v>
      </c>
      <c r="B292" s="3" t="s">
        <v>194</v>
      </c>
      <c r="C292" s="4" t="s">
        <v>30</v>
      </c>
      <c r="D292" s="60" t="s">
        <v>20</v>
      </c>
      <c r="E292" s="5" t="s">
        <v>18</v>
      </c>
      <c r="F292" s="4">
        <v>17697</v>
      </c>
      <c r="G292" s="4">
        <v>4.53</v>
      </c>
      <c r="H292" s="74">
        <v>0.75</v>
      </c>
      <c r="I292" s="5">
        <f t="shared" ref="I292" si="190">F292*G292*H292</f>
        <v>60125.557500000003</v>
      </c>
      <c r="J292" s="7">
        <v>2.34</v>
      </c>
      <c r="K292" s="5">
        <f t="shared" ref="K292" si="191">I292*J292</f>
        <v>140693.80455</v>
      </c>
      <c r="L292" s="5">
        <v>25</v>
      </c>
      <c r="M292" s="5">
        <f t="shared" ref="M292" si="192">K292*L292/100</f>
        <v>35173.4511375</v>
      </c>
      <c r="N292" s="5">
        <v>10</v>
      </c>
      <c r="O292" s="5">
        <f t="shared" ref="O292" si="193">K292*N292/100</f>
        <v>14069.380455</v>
      </c>
      <c r="P292" s="5"/>
      <c r="Q292" s="5"/>
      <c r="R292" s="5"/>
      <c r="S292" s="5"/>
      <c r="T292" s="9"/>
      <c r="U292" s="5"/>
      <c r="V292" s="5"/>
      <c r="W292" s="5"/>
      <c r="X292" s="5">
        <f t="shared" ref="X292" si="194">W292+U292+S292+Q292+O292+M292</f>
        <v>49242.831592499999</v>
      </c>
      <c r="Y292" s="5">
        <f t="shared" ref="Y292" si="195">K292+X292</f>
        <v>189936.63614250001</v>
      </c>
      <c r="Z292" s="133">
        <v>0.75</v>
      </c>
      <c r="AA292" s="11">
        <f>K292</f>
        <v>140693.80455</v>
      </c>
    </row>
    <row r="293" spans="1:27" s="59" customFormat="1" ht="17.850000000000001" customHeight="1">
      <c r="A293" s="71">
        <v>10</v>
      </c>
      <c r="B293" s="3" t="s">
        <v>470</v>
      </c>
      <c r="C293" s="4" t="s">
        <v>31</v>
      </c>
      <c r="D293" s="60">
        <v>2.4</v>
      </c>
      <c r="E293" s="5"/>
      <c r="F293" s="4">
        <v>17697</v>
      </c>
      <c r="G293" s="4">
        <v>3.41</v>
      </c>
      <c r="H293" s="6">
        <v>1</v>
      </c>
      <c r="I293" s="5">
        <f t="shared" si="187"/>
        <v>60346.770000000004</v>
      </c>
      <c r="J293" s="7">
        <v>2.34</v>
      </c>
      <c r="K293" s="5">
        <f t="shared" si="188"/>
        <v>141211.4418</v>
      </c>
      <c r="L293" s="5">
        <v>25</v>
      </c>
      <c r="M293" s="5">
        <f t="shared" si="189"/>
        <v>35302.86045</v>
      </c>
      <c r="N293" s="5">
        <v>10</v>
      </c>
      <c r="O293" s="5">
        <f t="shared" si="184"/>
        <v>14121.144180000001</v>
      </c>
      <c r="P293" s="5"/>
      <c r="Q293" s="5"/>
      <c r="R293" s="5"/>
      <c r="S293" s="5"/>
      <c r="T293" s="9">
        <v>150</v>
      </c>
      <c r="U293" s="5">
        <f>F293*H293*T293/100</f>
        <v>26545.5</v>
      </c>
      <c r="V293" s="5"/>
      <c r="W293" s="5"/>
      <c r="X293" s="5">
        <f t="shared" si="185"/>
        <v>75969.50463000001</v>
      </c>
      <c r="Y293" s="5">
        <f t="shared" si="186"/>
        <v>217180.94643000001</v>
      </c>
      <c r="Z293" s="10">
        <v>1</v>
      </c>
      <c r="AA293" s="11">
        <f>K293</f>
        <v>141211.4418</v>
      </c>
    </row>
    <row r="294" spans="1:27" s="59" customFormat="1" ht="17.850000000000001" customHeight="1">
      <c r="A294" s="71">
        <v>11</v>
      </c>
      <c r="B294" s="3" t="s">
        <v>195</v>
      </c>
      <c r="C294" s="4" t="s">
        <v>31</v>
      </c>
      <c r="D294" s="60" t="s">
        <v>20</v>
      </c>
      <c r="E294" s="5"/>
      <c r="F294" s="4">
        <v>17697</v>
      </c>
      <c r="G294" s="4">
        <v>3.73</v>
      </c>
      <c r="H294" s="6">
        <v>1</v>
      </c>
      <c r="I294" s="5">
        <f t="shared" si="187"/>
        <v>66009.81</v>
      </c>
      <c r="J294" s="7">
        <v>2.34</v>
      </c>
      <c r="K294" s="5">
        <f t="shared" si="188"/>
        <v>154462.95539999998</v>
      </c>
      <c r="L294" s="5">
        <v>25</v>
      </c>
      <c r="M294" s="5">
        <f t="shared" si="189"/>
        <v>38615.738849999994</v>
      </c>
      <c r="N294" s="5">
        <v>10</v>
      </c>
      <c r="O294" s="5">
        <f t="shared" si="184"/>
        <v>15446.295539999997</v>
      </c>
      <c r="P294" s="5"/>
      <c r="Q294" s="5"/>
      <c r="R294" s="5"/>
      <c r="S294" s="5"/>
      <c r="T294" s="9">
        <v>150</v>
      </c>
      <c r="U294" s="5">
        <f>F294*H294*T294/100</f>
        <v>26545.5</v>
      </c>
      <c r="V294" s="5"/>
      <c r="W294" s="5"/>
      <c r="X294" s="5">
        <f t="shared" si="185"/>
        <v>80607.534389999986</v>
      </c>
      <c r="Y294" s="5">
        <f t="shared" si="186"/>
        <v>235070.48978999996</v>
      </c>
      <c r="Z294" s="10">
        <v>1</v>
      </c>
      <c r="AA294" s="11">
        <f>K294</f>
        <v>154462.95539999998</v>
      </c>
    </row>
    <row r="295" spans="1:27" s="59" customFormat="1" ht="17.850000000000001" customHeight="1">
      <c r="A295" s="71">
        <v>12</v>
      </c>
      <c r="B295" s="3" t="s">
        <v>356</v>
      </c>
      <c r="C295" s="4" t="s">
        <v>31</v>
      </c>
      <c r="D295" s="60" t="s">
        <v>20</v>
      </c>
      <c r="E295" s="5"/>
      <c r="F295" s="4">
        <v>17697</v>
      </c>
      <c r="G295" s="4">
        <v>3.73</v>
      </c>
      <c r="H295" s="74">
        <v>0.25</v>
      </c>
      <c r="I295" s="5">
        <f t="shared" si="187"/>
        <v>16502.452499999999</v>
      </c>
      <c r="J295" s="7">
        <v>2.34</v>
      </c>
      <c r="K295" s="5">
        <f t="shared" si="188"/>
        <v>38615.738849999994</v>
      </c>
      <c r="L295" s="5">
        <v>25</v>
      </c>
      <c r="M295" s="5">
        <f t="shared" si="189"/>
        <v>9653.9347124999986</v>
      </c>
      <c r="N295" s="5">
        <v>10</v>
      </c>
      <c r="O295" s="5">
        <f t="shared" si="184"/>
        <v>3861.5738849999993</v>
      </c>
      <c r="P295" s="5"/>
      <c r="Q295" s="5"/>
      <c r="R295" s="5"/>
      <c r="S295" s="5"/>
      <c r="T295" s="9"/>
      <c r="U295" s="5"/>
      <c r="V295" s="5"/>
      <c r="W295" s="5"/>
      <c r="X295" s="5">
        <f t="shared" si="185"/>
        <v>13515.508597499998</v>
      </c>
      <c r="Y295" s="5">
        <f t="shared" si="186"/>
        <v>52131.247447499991</v>
      </c>
      <c r="Z295" s="10"/>
      <c r="AA295" s="277"/>
    </row>
    <row r="296" spans="1:27" s="59" customFormat="1" ht="17.850000000000001" customHeight="1">
      <c r="A296" s="71">
        <v>13</v>
      </c>
      <c r="B296" s="3" t="s">
        <v>515</v>
      </c>
      <c r="C296" s="4" t="s">
        <v>29</v>
      </c>
      <c r="D296" s="60" t="s">
        <v>20</v>
      </c>
      <c r="E296" s="5" t="s">
        <v>46</v>
      </c>
      <c r="F296" s="4">
        <v>17697</v>
      </c>
      <c r="G296" s="4">
        <v>4.41</v>
      </c>
      <c r="H296" s="6">
        <v>1</v>
      </c>
      <c r="I296" s="5">
        <f t="shared" ref="I296:I306" si="196">F296*G296*H296</f>
        <v>78043.77</v>
      </c>
      <c r="J296" s="7">
        <v>2.34</v>
      </c>
      <c r="K296" s="5">
        <f t="shared" ref="K296:K306" si="197">I296*J296</f>
        <v>182622.42180000001</v>
      </c>
      <c r="L296" s="5">
        <v>25</v>
      </c>
      <c r="M296" s="5">
        <f t="shared" ref="M296:M306" si="198">K296*L296/100</f>
        <v>45655.605450000003</v>
      </c>
      <c r="N296" s="5">
        <v>10</v>
      </c>
      <c r="O296" s="5">
        <f t="shared" ref="O296:O306" si="199">K296*N296/100</f>
        <v>18262.242180000001</v>
      </c>
      <c r="P296" s="5"/>
      <c r="Q296" s="5"/>
      <c r="R296" s="5"/>
      <c r="S296" s="5"/>
      <c r="T296" s="9">
        <v>150</v>
      </c>
      <c r="U296" s="5">
        <f>F296*H296*T296/100</f>
        <v>26545.5</v>
      </c>
      <c r="V296" s="5"/>
      <c r="W296" s="5"/>
      <c r="X296" s="5">
        <f>W296+U296+S296+Q296+O296+M296</f>
        <v>90463.347630000004</v>
      </c>
      <c r="Y296" s="5">
        <f t="shared" ref="Y296:Y306" si="200">K296+X296</f>
        <v>273085.76942999999</v>
      </c>
      <c r="Z296" s="10">
        <v>1</v>
      </c>
      <c r="AA296" s="11">
        <f>K296</f>
        <v>182622.42180000001</v>
      </c>
    </row>
    <row r="297" spans="1:27" s="59" customFormat="1" ht="17.850000000000001" customHeight="1">
      <c r="A297" s="71">
        <v>14</v>
      </c>
      <c r="B297" s="3" t="s">
        <v>518</v>
      </c>
      <c r="C297" s="4" t="s">
        <v>31</v>
      </c>
      <c r="D297" s="60" t="s">
        <v>20</v>
      </c>
      <c r="E297" s="5"/>
      <c r="F297" s="4">
        <v>17697</v>
      </c>
      <c r="G297" s="4">
        <v>3.73</v>
      </c>
      <c r="H297" s="6">
        <v>0.5</v>
      </c>
      <c r="I297" s="5">
        <f t="shared" ref="I297" si="201">F297*G297*H297</f>
        <v>33004.904999999999</v>
      </c>
      <c r="J297" s="7">
        <v>2.34</v>
      </c>
      <c r="K297" s="5">
        <f t="shared" ref="K297" si="202">I297*J297</f>
        <v>77231.477699999989</v>
      </c>
      <c r="L297" s="5">
        <v>25</v>
      </c>
      <c r="M297" s="5">
        <f t="shared" ref="M297" si="203">K297*L297/100</f>
        <v>19307.869424999997</v>
      </c>
      <c r="N297" s="5">
        <v>10</v>
      </c>
      <c r="O297" s="5">
        <f t="shared" ref="O297" si="204">K297*N297/100</f>
        <v>7723.1477699999987</v>
      </c>
      <c r="P297" s="5"/>
      <c r="Q297" s="5"/>
      <c r="R297" s="5"/>
      <c r="S297" s="5"/>
      <c r="T297" s="9">
        <v>150</v>
      </c>
      <c r="U297" s="5">
        <f>F297*H297*T297/100</f>
        <v>13272.75</v>
      </c>
      <c r="V297" s="5"/>
      <c r="W297" s="5"/>
      <c r="X297" s="5">
        <f t="shared" ref="X297" si="205">W297+U297+S297+Q297+O297+M297</f>
        <v>40303.767194999993</v>
      </c>
      <c r="Y297" s="5">
        <f t="shared" ref="Y297" si="206">K297+X297</f>
        <v>117535.24489499998</v>
      </c>
      <c r="Z297" s="10">
        <v>1</v>
      </c>
      <c r="AA297" s="11">
        <f>K297</f>
        <v>77231.477699999989</v>
      </c>
    </row>
    <row r="298" spans="1:27" s="59" customFormat="1" ht="17.850000000000001" customHeight="1">
      <c r="A298" s="71">
        <v>15</v>
      </c>
      <c r="B298" s="3" t="s">
        <v>516</v>
      </c>
      <c r="C298" s="4" t="s">
        <v>30</v>
      </c>
      <c r="D298" s="60" t="s">
        <v>20</v>
      </c>
      <c r="E298" s="5" t="s">
        <v>46</v>
      </c>
      <c r="F298" s="4">
        <v>17697</v>
      </c>
      <c r="G298" s="4">
        <v>4.41</v>
      </c>
      <c r="H298" s="6">
        <v>0.5</v>
      </c>
      <c r="I298" s="5">
        <f t="shared" si="196"/>
        <v>39021.885000000002</v>
      </c>
      <c r="J298" s="7">
        <v>2.34</v>
      </c>
      <c r="K298" s="5">
        <f t="shared" si="197"/>
        <v>91311.210900000005</v>
      </c>
      <c r="L298" s="5">
        <v>25</v>
      </c>
      <c r="M298" s="5">
        <f t="shared" si="198"/>
        <v>22827.802725000001</v>
      </c>
      <c r="N298" s="5">
        <v>10</v>
      </c>
      <c r="O298" s="5">
        <f t="shared" si="199"/>
        <v>9131.1210900000005</v>
      </c>
      <c r="P298" s="5"/>
      <c r="Q298" s="5"/>
      <c r="R298" s="5"/>
      <c r="S298" s="5"/>
      <c r="T298" s="9">
        <v>150</v>
      </c>
      <c r="U298" s="5">
        <f>F298*H298*T298/100</f>
        <v>13272.75</v>
      </c>
      <c r="V298" s="5"/>
      <c r="W298" s="5"/>
      <c r="X298" s="5">
        <f t="shared" ref="X298:X306" si="207">W298+U298+S298+Q298+O298+M298</f>
        <v>45231.673815000002</v>
      </c>
      <c r="Y298" s="5">
        <f t="shared" si="200"/>
        <v>136542.88471499999</v>
      </c>
      <c r="Z298" s="10">
        <v>1</v>
      </c>
      <c r="AA298" s="11">
        <f>K298</f>
        <v>91311.210900000005</v>
      </c>
    </row>
    <row r="299" spans="1:27" s="59" customFormat="1" ht="17.850000000000001" customHeight="1">
      <c r="A299" s="71">
        <v>16</v>
      </c>
      <c r="B299" s="3" t="s">
        <v>338</v>
      </c>
      <c r="C299" s="4" t="s">
        <v>27</v>
      </c>
      <c r="D299" s="7">
        <v>22.1</v>
      </c>
      <c r="E299" s="5" t="s">
        <v>28</v>
      </c>
      <c r="F299" s="4">
        <v>17697</v>
      </c>
      <c r="G299" s="4">
        <v>4.22</v>
      </c>
      <c r="H299" s="6">
        <v>0.5</v>
      </c>
      <c r="I299" s="5">
        <f t="shared" si="196"/>
        <v>37340.67</v>
      </c>
      <c r="J299" s="7">
        <v>2.34</v>
      </c>
      <c r="K299" s="5">
        <f t="shared" si="197"/>
        <v>87377.167799999996</v>
      </c>
      <c r="L299" s="5">
        <v>25</v>
      </c>
      <c r="M299" s="5">
        <f t="shared" si="198"/>
        <v>21844.291949999999</v>
      </c>
      <c r="N299" s="5">
        <v>10</v>
      </c>
      <c r="O299" s="5">
        <f t="shared" si="199"/>
        <v>8737.7167799999988</v>
      </c>
      <c r="P299" s="5"/>
      <c r="Q299" s="5"/>
      <c r="R299" s="5"/>
      <c r="S299" s="5"/>
      <c r="T299" s="5"/>
      <c r="U299" s="5"/>
      <c r="V299" s="5"/>
      <c r="W299" s="5"/>
      <c r="X299" s="5">
        <f t="shared" si="207"/>
        <v>30582.008729999998</v>
      </c>
      <c r="Y299" s="5">
        <f t="shared" si="200"/>
        <v>117959.17653</v>
      </c>
      <c r="Z299" s="10">
        <v>0.5</v>
      </c>
      <c r="AA299" s="11">
        <f>K299</f>
        <v>87377.167799999996</v>
      </c>
    </row>
    <row r="300" spans="1:27" s="59" customFormat="1" ht="17.850000000000001" customHeight="1">
      <c r="A300" s="71">
        <v>17</v>
      </c>
      <c r="B300" s="3" t="s">
        <v>338</v>
      </c>
      <c r="C300" s="4" t="s">
        <v>31</v>
      </c>
      <c r="D300" s="60" t="s">
        <v>20</v>
      </c>
      <c r="E300" s="5"/>
      <c r="F300" s="4">
        <v>17697</v>
      </c>
      <c r="G300" s="4">
        <v>3.73</v>
      </c>
      <c r="H300" s="6">
        <v>0.5</v>
      </c>
      <c r="I300" s="5">
        <f t="shared" si="196"/>
        <v>33004.904999999999</v>
      </c>
      <c r="J300" s="7">
        <v>2.34</v>
      </c>
      <c r="K300" s="5">
        <f t="shared" si="197"/>
        <v>77231.477699999989</v>
      </c>
      <c r="L300" s="5">
        <v>25</v>
      </c>
      <c r="M300" s="5">
        <f t="shared" si="198"/>
        <v>19307.869424999997</v>
      </c>
      <c r="N300" s="5">
        <v>10</v>
      </c>
      <c r="O300" s="5">
        <f t="shared" si="199"/>
        <v>7723.1477699999987</v>
      </c>
      <c r="P300" s="5"/>
      <c r="Q300" s="5"/>
      <c r="R300" s="5"/>
      <c r="S300" s="5"/>
      <c r="T300" s="5"/>
      <c r="U300" s="5"/>
      <c r="V300" s="5"/>
      <c r="W300" s="5"/>
      <c r="X300" s="5">
        <f t="shared" si="207"/>
        <v>27031.017194999997</v>
      </c>
      <c r="Y300" s="5">
        <f t="shared" si="200"/>
        <v>104262.49489499998</v>
      </c>
      <c r="Z300" s="10"/>
      <c r="AA300" s="277"/>
    </row>
    <row r="301" spans="1:27" s="59" customFormat="1" ht="17.850000000000001" customHeight="1">
      <c r="A301" s="71">
        <v>18</v>
      </c>
      <c r="B301" s="3" t="s">
        <v>182</v>
      </c>
      <c r="C301" s="4" t="s">
        <v>30</v>
      </c>
      <c r="D301" s="60">
        <v>14.6</v>
      </c>
      <c r="E301" s="5" t="s">
        <v>18</v>
      </c>
      <c r="F301" s="4">
        <v>17697</v>
      </c>
      <c r="G301" s="4">
        <v>4.34</v>
      </c>
      <c r="H301" s="6">
        <v>1</v>
      </c>
      <c r="I301" s="5">
        <f t="shared" si="196"/>
        <v>76804.98</v>
      </c>
      <c r="J301" s="7">
        <v>2.34</v>
      </c>
      <c r="K301" s="5">
        <f t="shared" si="197"/>
        <v>179723.65319999997</v>
      </c>
      <c r="L301" s="5">
        <v>25</v>
      </c>
      <c r="M301" s="5">
        <f t="shared" si="198"/>
        <v>44930.913299999993</v>
      </c>
      <c r="N301" s="5">
        <v>10</v>
      </c>
      <c r="O301" s="5">
        <f t="shared" si="199"/>
        <v>17972.365319999997</v>
      </c>
      <c r="P301" s="5"/>
      <c r="Q301" s="5"/>
      <c r="R301" s="5"/>
      <c r="S301" s="5"/>
      <c r="T301" s="9">
        <v>150</v>
      </c>
      <c r="U301" s="5">
        <f>F301*H301*T301/100</f>
        <v>26545.5</v>
      </c>
      <c r="V301" s="5"/>
      <c r="W301" s="5"/>
      <c r="X301" s="5">
        <f t="shared" si="207"/>
        <v>89448.778619999997</v>
      </c>
      <c r="Y301" s="5">
        <f t="shared" si="200"/>
        <v>269172.43181999994</v>
      </c>
      <c r="Z301" s="10">
        <v>1</v>
      </c>
      <c r="AA301" s="11">
        <f>K301</f>
        <v>179723.65319999997</v>
      </c>
    </row>
    <row r="302" spans="1:27" s="59" customFormat="1" ht="17.850000000000001" customHeight="1">
      <c r="A302" s="71">
        <v>19</v>
      </c>
      <c r="B302" s="3" t="s">
        <v>497</v>
      </c>
      <c r="C302" s="4" t="s">
        <v>31</v>
      </c>
      <c r="D302" s="60">
        <v>7</v>
      </c>
      <c r="E302" s="5"/>
      <c r="F302" s="4">
        <v>17697</v>
      </c>
      <c r="G302" s="4">
        <v>3.53</v>
      </c>
      <c r="H302" s="6">
        <v>0.5</v>
      </c>
      <c r="I302" s="5">
        <f t="shared" si="196"/>
        <v>31235.204999999998</v>
      </c>
      <c r="J302" s="7">
        <v>2.34</v>
      </c>
      <c r="K302" s="5">
        <f t="shared" si="197"/>
        <v>73090.37969999999</v>
      </c>
      <c r="L302" s="5">
        <v>25</v>
      </c>
      <c r="M302" s="5">
        <f t="shared" si="198"/>
        <v>18272.594924999998</v>
      </c>
      <c r="N302" s="5">
        <v>10</v>
      </c>
      <c r="O302" s="5">
        <f t="shared" si="199"/>
        <v>7309.0379699999994</v>
      </c>
      <c r="P302" s="5"/>
      <c r="Q302" s="5"/>
      <c r="R302" s="5"/>
      <c r="S302" s="5"/>
      <c r="T302" s="9">
        <v>150</v>
      </c>
      <c r="U302" s="5">
        <f>F302*H302*T302/100</f>
        <v>13272.75</v>
      </c>
      <c r="V302" s="5"/>
      <c r="W302" s="5"/>
      <c r="X302" s="5">
        <f t="shared" si="207"/>
        <v>38854.382894999995</v>
      </c>
      <c r="Y302" s="5">
        <f t="shared" si="200"/>
        <v>111944.76259499998</v>
      </c>
      <c r="Z302" s="10"/>
      <c r="AA302" s="277"/>
    </row>
    <row r="303" spans="1:27" s="59" customFormat="1" ht="17.850000000000001" customHeight="1">
      <c r="A303" s="71">
        <v>20</v>
      </c>
      <c r="B303" s="3" t="s">
        <v>497</v>
      </c>
      <c r="C303" s="4" t="s">
        <v>27</v>
      </c>
      <c r="D303" s="7">
        <v>22.1</v>
      </c>
      <c r="E303" s="5" t="s">
        <v>28</v>
      </c>
      <c r="F303" s="4">
        <v>17697</v>
      </c>
      <c r="G303" s="4">
        <v>4.22</v>
      </c>
      <c r="H303" s="6">
        <v>0.5</v>
      </c>
      <c r="I303" s="5">
        <f t="shared" si="196"/>
        <v>37340.67</v>
      </c>
      <c r="J303" s="7">
        <v>2.34</v>
      </c>
      <c r="K303" s="5">
        <f t="shared" si="197"/>
        <v>87377.167799999996</v>
      </c>
      <c r="L303" s="5">
        <v>25</v>
      </c>
      <c r="M303" s="5">
        <f t="shared" si="198"/>
        <v>21844.291949999999</v>
      </c>
      <c r="N303" s="5">
        <v>10</v>
      </c>
      <c r="O303" s="5">
        <f t="shared" si="199"/>
        <v>8737.7167799999988</v>
      </c>
      <c r="P303" s="5"/>
      <c r="Q303" s="5"/>
      <c r="R303" s="5"/>
      <c r="S303" s="5"/>
      <c r="T303" s="9">
        <v>150</v>
      </c>
      <c r="U303" s="5">
        <f>F303*H303*T303/100</f>
        <v>13272.75</v>
      </c>
      <c r="V303" s="5"/>
      <c r="W303" s="5"/>
      <c r="X303" s="5">
        <f t="shared" si="207"/>
        <v>43854.758730000001</v>
      </c>
      <c r="Y303" s="5">
        <f t="shared" si="200"/>
        <v>131231.92653</v>
      </c>
      <c r="Z303" s="10">
        <v>0.5</v>
      </c>
      <c r="AA303" s="11">
        <f>K303</f>
        <v>87377.167799999996</v>
      </c>
    </row>
    <row r="304" spans="1:27" s="59" customFormat="1" ht="17.850000000000001" customHeight="1">
      <c r="A304" s="71">
        <v>21</v>
      </c>
      <c r="B304" s="3" t="s">
        <v>498</v>
      </c>
      <c r="C304" s="4" t="s">
        <v>27</v>
      </c>
      <c r="D304" s="60">
        <v>7.5</v>
      </c>
      <c r="E304" s="4" t="s">
        <v>28</v>
      </c>
      <c r="F304" s="4">
        <v>17697</v>
      </c>
      <c r="G304" s="7">
        <v>3.98</v>
      </c>
      <c r="H304" s="6">
        <v>1</v>
      </c>
      <c r="I304" s="5">
        <f t="shared" si="196"/>
        <v>70434.06</v>
      </c>
      <c r="J304" s="7">
        <v>2.34</v>
      </c>
      <c r="K304" s="5">
        <f t="shared" si="197"/>
        <v>164815.70039999997</v>
      </c>
      <c r="L304" s="5">
        <v>25</v>
      </c>
      <c r="M304" s="5">
        <f t="shared" si="198"/>
        <v>41203.925099999993</v>
      </c>
      <c r="N304" s="5">
        <v>10</v>
      </c>
      <c r="O304" s="5">
        <f t="shared" si="199"/>
        <v>16481.570039999999</v>
      </c>
      <c r="P304" s="5"/>
      <c r="Q304" s="5"/>
      <c r="R304" s="5"/>
      <c r="S304" s="5"/>
      <c r="T304" s="9">
        <v>150</v>
      </c>
      <c r="U304" s="5">
        <f>F304*H304*T304/100</f>
        <v>26545.5</v>
      </c>
      <c r="V304" s="5"/>
      <c r="W304" s="5"/>
      <c r="X304" s="5">
        <f t="shared" si="207"/>
        <v>84230.995139999985</v>
      </c>
      <c r="Y304" s="5">
        <f t="shared" si="200"/>
        <v>249046.69553999996</v>
      </c>
      <c r="Z304" s="10">
        <v>1</v>
      </c>
      <c r="AA304" s="11">
        <f>K304</f>
        <v>164815.70039999997</v>
      </c>
    </row>
    <row r="305" spans="1:27" s="59" customFormat="1" ht="17.850000000000001" customHeight="1">
      <c r="A305" s="71">
        <v>22</v>
      </c>
      <c r="B305" s="3" t="s">
        <v>183</v>
      </c>
      <c r="C305" s="4" t="s">
        <v>27</v>
      </c>
      <c r="D305" s="60">
        <v>7.5</v>
      </c>
      <c r="E305" s="4" t="s">
        <v>28</v>
      </c>
      <c r="F305" s="4">
        <v>17697</v>
      </c>
      <c r="G305" s="7">
        <v>3.98</v>
      </c>
      <c r="H305" s="74">
        <v>0.25</v>
      </c>
      <c r="I305" s="5">
        <f t="shared" si="196"/>
        <v>17608.514999999999</v>
      </c>
      <c r="J305" s="7">
        <v>2.34</v>
      </c>
      <c r="K305" s="5">
        <f t="shared" si="197"/>
        <v>41203.925099999993</v>
      </c>
      <c r="L305" s="5">
        <v>25</v>
      </c>
      <c r="M305" s="5">
        <f t="shared" si="198"/>
        <v>10300.981274999998</v>
      </c>
      <c r="N305" s="5">
        <v>10</v>
      </c>
      <c r="O305" s="5">
        <f t="shared" si="199"/>
        <v>4120.3925099999997</v>
      </c>
      <c r="P305" s="5"/>
      <c r="Q305" s="5"/>
      <c r="R305" s="5"/>
      <c r="S305" s="5"/>
      <c r="T305" s="5"/>
      <c r="U305" s="5"/>
      <c r="V305" s="5"/>
      <c r="W305" s="5"/>
      <c r="X305" s="5">
        <f t="shared" si="207"/>
        <v>14421.373784999998</v>
      </c>
      <c r="Y305" s="5">
        <f t="shared" si="200"/>
        <v>55625.298884999989</v>
      </c>
      <c r="Z305" s="10"/>
      <c r="AA305" s="11"/>
    </row>
    <row r="306" spans="1:27" s="59" customFormat="1" ht="17.850000000000001" customHeight="1">
      <c r="A306" s="71">
        <v>23</v>
      </c>
      <c r="B306" s="3" t="s">
        <v>183</v>
      </c>
      <c r="C306" s="4" t="s">
        <v>31</v>
      </c>
      <c r="D306" s="60" t="s">
        <v>20</v>
      </c>
      <c r="E306" s="5"/>
      <c r="F306" s="4">
        <v>17697</v>
      </c>
      <c r="G306" s="4">
        <v>3.73</v>
      </c>
      <c r="H306" s="74">
        <v>0.75</v>
      </c>
      <c r="I306" s="5">
        <f t="shared" si="196"/>
        <v>49507.357499999998</v>
      </c>
      <c r="J306" s="7">
        <v>2.34</v>
      </c>
      <c r="K306" s="5">
        <f t="shared" si="197"/>
        <v>115847.21654999998</v>
      </c>
      <c r="L306" s="5">
        <v>25</v>
      </c>
      <c r="M306" s="5">
        <f t="shared" si="198"/>
        <v>28961.804137499992</v>
      </c>
      <c r="N306" s="5">
        <v>10</v>
      </c>
      <c r="O306" s="5">
        <f t="shared" si="199"/>
        <v>11584.721654999999</v>
      </c>
      <c r="P306" s="5"/>
      <c r="Q306" s="5"/>
      <c r="R306" s="5"/>
      <c r="S306" s="5"/>
      <c r="T306" s="5"/>
      <c r="U306" s="5"/>
      <c r="V306" s="5"/>
      <c r="W306" s="5"/>
      <c r="X306" s="5">
        <f t="shared" si="207"/>
        <v>40546.52579249999</v>
      </c>
      <c r="Y306" s="5">
        <f t="shared" si="200"/>
        <v>156393.74234249996</v>
      </c>
      <c r="Z306" s="133">
        <v>0.75</v>
      </c>
      <c r="AA306" s="11">
        <f>K306</f>
        <v>115847.21654999998</v>
      </c>
    </row>
    <row r="307" spans="1:27" s="67" customFormat="1" ht="17.850000000000001" customHeight="1">
      <c r="A307" s="209"/>
      <c r="B307" s="62" t="s">
        <v>22</v>
      </c>
      <c r="C307" s="61"/>
      <c r="D307" s="63"/>
      <c r="E307" s="64"/>
      <c r="F307" s="61"/>
      <c r="G307" s="61"/>
      <c r="H307" s="130">
        <f>SUM(H284:H306)</f>
        <v>16</v>
      </c>
      <c r="I307" s="142">
        <f>SUM(I284:I306)</f>
        <v>1129820.7224999999</v>
      </c>
      <c r="J307" s="64"/>
      <c r="K307" s="142">
        <f>SUM(K284:K306)</f>
        <v>2643780.4906499996</v>
      </c>
      <c r="L307" s="64"/>
      <c r="M307" s="142">
        <f>SUM(M284:M306)</f>
        <v>619223.56031249999</v>
      </c>
      <c r="N307" s="64"/>
      <c r="O307" s="142">
        <f>SUM(O284:O306)</f>
        <v>264378.04906499997</v>
      </c>
      <c r="P307" s="64"/>
      <c r="Q307" s="142">
        <f>SUM(Q284:Q306)</f>
        <v>0</v>
      </c>
      <c r="R307" s="64"/>
      <c r="S307" s="142">
        <f>SUM(S284:S306)</f>
        <v>0</v>
      </c>
      <c r="T307" s="64"/>
      <c r="U307" s="142">
        <f>SUM(U284:U306)</f>
        <v>294655.05</v>
      </c>
      <c r="V307" s="64"/>
      <c r="W307" s="142">
        <f t="shared" ref="W307:Y307" si="208">SUM(W284:W306)</f>
        <v>0</v>
      </c>
      <c r="X307" s="142">
        <f t="shared" si="208"/>
        <v>1178256.6593774999</v>
      </c>
      <c r="Y307" s="142">
        <f t="shared" si="208"/>
        <v>3822037.1500274995</v>
      </c>
      <c r="Z307" s="141">
        <f>SUM(Z284:Z306)</f>
        <v>12.75</v>
      </c>
      <c r="AA307" s="142">
        <f>SUM(AA284:AA306)</f>
        <v>1990936.3909499999</v>
      </c>
    </row>
    <row r="308" spans="1:27" s="59" customFormat="1" ht="17.850000000000001" customHeight="1">
      <c r="A308" s="275">
        <v>1129820.7224999999</v>
      </c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276"/>
    </row>
    <row r="309" spans="1:27" s="59" customFormat="1" ht="17.850000000000001" customHeight="1">
      <c r="A309" s="71">
        <v>1</v>
      </c>
      <c r="B309" s="3" t="s">
        <v>167</v>
      </c>
      <c r="C309" s="4">
        <v>4</v>
      </c>
      <c r="D309" s="4"/>
      <c r="E309" s="5"/>
      <c r="F309" s="4">
        <v>17697</v>
      </c>
      <c r="G309" s="4">
        <v>2.89</v>
      </c>
      <c r="H309" s="6">
        <v>1</v>
      </c>
      <c r="I309" s="5">
        <f t="shared" ref="I309:I316" si="209">F309*G309*H309</f>
        <v>51144.33</v>
      </c>
      <c r="J309" s="7">
        <v>1.45</v>
      </c>
      <c r="K309" s="8">
        <f t="shared" ref="K309:K312" si="210">I309*J309</f>
        <v>74159.2785</v>
      </c>
      <c r="L309" s="5"/>
      <c r="M309" s="5"/>
      <c r="N309" s="5">
        <v>10</v>
      </c>
      <c r="O309" s="5">
        <f t="shared" ref="O309:O316" si="211">K309*N309/100</f>
        <v>7415.92785</v>
      </c>
      <c r="P309" s="5"/>
      <c r="Q309" s="5"/>
      <c r="R309" s="5">
        <v>30</v>
      </c>
      <c r="S309" s="5">
        <f t="shared" ref="S309:S316" si="212">(F309*H309)*R309/100</f>
        <v>5309.1</v>
      </c>
      <c r="T309" s="5"/>
      <c r="U309" s="5"/>
      <c r="V309" s="5"/>
      <c r="W309" s="5"/>
      <c r="X309" s="5">
        <f t="shared" ref="X309:X312" si="213">W309+U309+S309+Q309+O309+M309</f>
        <v>12725.02785</v>
      </c>
      <c r="Y309" s="5">
        <f t="shared" ref="Y309:Y316" si="214">K309+X309</f>
        <v>86884.306349999999</v>
      </c>
      <c r="Z309" s="10">
        <v>1</v>
      </c>
      <c r="AA309" s="11">
        <f>K309</f>
        <v>74159.2785</v>
      </c>
    </row>
    <row r="310" spans="1:27" s="59" customFormat="1" ht="17.850000000000001" customHeight="1">
      <c r="A310" s="71">
        <v>2</v>
      </c>
      <c r="B310" s="3" t="s">
        <v>167</v>
      </c>
      <c r="C310" s="4">
        <v>4</v>
      </c>
      <c r="D310" s="4"/>
      <c r="E310" s="5"/>
      <c r="F310" s="4">
        <v>17697</v>
      </c>
      <c r="G310" s="4">
        <v>2.89</v>
      </c>
      <c r="H310" s="6">
        <v>0.5</v>
      </c>
      <c r="I310" s="5">
        <f t="shared" si="209"/>
        <v>25572.165000000001</v>
      </c>
      <c r="J310" s="7">
        <v>1.45</v>
      </c>
      <c r="K310" s="8">
        <f t="shared" si="210"/>
        <v>37079.63925</v>
      </c>
      <c r="L310" s="5"/>
      <c r="M310" s="5"/>
      <c r="N310" s="5">
        <v>10</v>
      </c>
      <c r="O310" s="5">
        <f t="shared" si="211"/>
        <v>3707.963925</v>
      </c>
      <c r="P310" s="5"/>
      <c r="Q310" s="5"/>
      <c r="R310" s="5">
        <v>30</v>
      </c>
      <c r="S310" s="5">
        <f t="shared" si="212"/>
        <v>2654.55</v>
      </c>
      <c r="T310" s="5"/>
      <c r="U310" s="5"/>
      <c r="V310" s="5"/>
      <c r="W310" s="5"/>
      <c r="X310" s="5">
        <f t="shared" si="213"/>
        <v>6362.5139250000002</v>
      </c>
      <c r="Y310" s="5">
        <f t="shared" si="214"/>
        <v>43442.153174999999</v>
      </c>
      <c r="Z310" s="10"/>
      <c r="AA310" s="11"/>
    </row>
    <row r="311" spans="1:27" s="59" customFormat="1" ht="17.850000000000001" customHeight="1">
      <c r="A311" s="71">
        <v>3</v>
      </c>
      <c r="B311" s="3" t="s">
        <v>196</v>
      </c>
      <c r="C311" s="4">
        <v>4</v>
      </c>
      <c r="D311" s="7"/>
      <c r="E311" s="5"/>
      <c r="F311" s="4">
        <v>17697</v>
      </c>
      <c r="G311" s="4">
        <v>2.89</v>
      </c>
      <c r="H311" s="6">
        <v>0.5</v>
      </c>
      <c r="I311" s="5">
        <f t="shared" si="209"/>
        <v>25572.165000000001</v>
      </c>
      <c r="J311" s="7">
        <v>1.45</v>
      </c>
      <c r="K311" s="8">
        <f t="shared" si="210"/>
        <v>37079.63925</v>
      </c>
      <c r="L311" s="5"/>
      <c r="M311" s="5"/>
      <c r="N311" s="5">
        <v>10</v>
      </c>
      <c r="O311" s="5">
        <f t="shared" si="211"/>
        <v>3707.963925</v>
      </c>
      <c r="P311" s="5"/>
      <c r="Q311" s="5"/>
      <c r="R311" s="5">
        <v>30</v>
      </c>
      <c r="S311" s="5">
        <f t="shared" si="212"/>
        <v>2654.55</v>
      </c>
      <c r="T311" s="5"/>
      <c r="U311" s="5"/>
      <c r="V311" s="5"/>
      <c r="W311" s="5"/>
      <c r="X311" s="5">
        <f t="shared" si="213"/>
        <v>6362.5139250000002</v>
      </c>
      <c r="Y311" s="5">
        <f t="shared" si="214"/>
        <v>43442.153174999999</v>
      </c>
      <c r="Z311" s="10">
        <v>0.5</v>
      </c>
      <c r="AA311" s="11">
        <f t="shared" ref="AA311:AA316" si="215">K311</f>
        <v>37079.63925</v>
      </c>
    </row>
    <row r="312" spans="1:27" s="59" customFormat="1" ht="17.850000000000001" customHeight="1">
      <c r="A312" s="71">
        <v>4</v>
      </c>
      <c r="B312" s="3" t="s">
        <v>197</v>
      </c>
      <c r="C312" s="4">
        <v>4</v>
      </c>
      <c r="D312" s="7"/>
      <c r="E312" s="5"/>
      <c r="F312" s="4">
        <v>17697</v>
      </c>
      <c r="G312" s="4">
        <v>2.89</v>
      </c>
      <c r="H312" s="6">
        <v>0.5</v>
      </c>
      <c r="I312" s="5">
        <f t="shared" si="209"/>
        <v>25572.165000000001</v>
      </c>
      <c r="J312" s="7">
        <v>1.45</v>
      </c>
      <c r="K312" s="8">
        <f t="shared" si="210"/>
        <v>37079.63925</v>
      </c>
      <c r="L312" s="5"/>
      <c r="M312" s="5"/>
      <c r="N312" s="5">
        <v>10</v>
      </c>
      <c r="O312" s="5">
        <f t="shared" si="211"/>
        <v>3707.963925</v>
      </c>
      <c r="P312" s="5"/>
      <c r="Q312" s="5"/>
      <c r="R312" s="5">
        <v>30</v>
      </c>
      <c r="S312" s="5">
        <f t="shared" si="212"/>
        <v>2654.55</v>
      </c>
      <c r="T312" s="5"/>
      <c r="U312" s="5"/>
      <c r="V312" s="5"/>
      <c r="W312" s="5"/>
      <c r="X312" s="5">
        <f t="shared" si="213"/>
        <v>6362.5139250000002</v>
      </c>
      <c r="Y312" s="5">
        <f t="shared" si="214"/>
        <v>43442.153174999999</v>
      </c>
      <c r="Z312" s="10">
        <v>0.5</v>
      </c>
      <c r="AA312" s="11">
        <f t="shared" si="215"/>
        <v>37079.63925</v>
      </c>
    </row>
    <row r="313" spans="1:27" s="59" customFormat="1" ht="17.850000000000001" customHeight="1">
      <c r="A313" s="71">
        <v>5</v>
      </c>
      <c r="B313" s="3" t="s">
        <v>517</v>
      </c>
      <c r="C313" s="4">
        <v>4</v>
      </c>
      <c r="D313" s="4"/>
      <c r="E313" s="5"/>
      <c r="F313" s="4">
        <v>17697</v>
      </c>
      <c r="G313" s="4">
        <v>2.89</v>
      </c>
      <c r="H313" s="6">
        <v>1</v>
      </c>
      <c r="I313" s="5">
        <f t="shared" si="209"/>
        <v>51144.33</v>
      </c>
      <c r="J313" s="7">
        <v>1.45</v>
      </c>
      <c r="K313" s="8">
        <f t="shared" ref="K313:K316" si="216">I313*J313</f>
        <v>74159.2785</v>
      </c>
      <c r="L313" s="5"/>
      <c r="M313" s="5"/>
      <c r="N313" s="5">
        <v>10</v>
      </c>
      <c r="O313" s="5">
        <f t="shared" si="211"/>
        <v>7415.92785</v>
      </c>
      <c r="P313" s="5"/>
      <c r="Q313" s="5"/>
      <c r="R313" s="5">
        <v>30</v>
      </c>
      <c r="S313" s="5">
        <f t="shared" si="212"/>
        <v>5309.1</v>
      </c>
      <c r="T313" s="5"/>
      <c r="U313" s="5"/>
      <c r="V313" s="5"/>
      <c r="W313" s="5"/>
      <c r="X313" s="5">
        <f t="shared" ref="X313:X316" si="217">W313+U313+S313+Q313+O313+M313</f>
        <v>12725.02785</v>
      </c>
      <c r="Y313" s="5">
        <f t="shared" si="214"/>
        <v>86884.306349999999</v>
      </c>
      <c r="Z313" s="10">
        <v>1</v>
      </c>
      <c r="AA313" s="11">
        <f t="shared" si="215"/>
        <v>74159.2785</v>
      </c>
    </row>
    <row r="314" spans="1:27" s="59" customFormat="1" ht="17.850000000000001" customHeight="1">
      <c r="A314" s="71">
        <v>6</v>
      </c>
      <c r="B314" s="3" t="s">
        <v>184</v>
      </c>
      <c r="C314" s="4">
        <v>4</v>
      </c>
      <c r="D314" s="7"/>
      <c r="E314" s="5"/>
      <c r="F314" s="4">
        <v>17697</v>
      </c>
      <c r="G314" s="4">
        <v>2.89</v>
      </c>
      <c r="H314" s="74">
        <v>0.25</v>
      </c>
      <c r="I314" s="5">
        <f t="shared" si="209"/>
        <v>12786.0825</v>
      </c>
      <c r="J314" s="7">
        <v>1.45</v>
      </c>
      <c r="K314" s="8">
        <f t="shared" si="216"/>
        <v>18539.819625</v>
      </c>
      <c r="L314" s="5"/>
      <c r="M314" s="5"/>
      <c r="N314" s="5">
        <v>10</v>
      </c>
      <c r="O314" s="5">
        <f t="shared" si="211"/>
        <v>1853.9819625</v>
      </c>
      <c r="P314" s="5"/>
      <c r="Q314" s="5"/>
      <c r="R314" s="5">
        <v>30</v>
      </c>
      <c r="S314" s="5">
        <f t="shared" si="212"/>
        <v>1327.2750000000001</v>
      </c>
      <c r="T314" s="5"/>
      <c r="U314" s="5"/>
      <c r="V314" s="5"/>
      <c r="W314" s="5"/>
      <c r="X314" s="5">
        <f t="shared" si="217"/>
        <v>3181.2569625000001</v>
      </c>
      <c r="Y314" s="5">
        <f t="shared" si="214"/>
        <v>21721.0765875</v>
      </c>
      <c r="Z314" s="133">
        <v>0.25</v>
      </c>
      <c r="AA314" s="11">
        <f t="shared" si="215"/>
        <v>18539.819625</v>
      </c>
    </row>
    <row r="315" spans="1:27" s="59" customFormat="1" ht="17.850000000000001" customHeight="1">
      <c r="A315" s="71">
        <v>7</v>
      </c>
      <c r="B315" s="3" t="s">
        <v>185</v>
      </c>
      <c r="C315" s="4">
        <v>4</v>
      </c>
      <c r="D315" s="7"/>
      <c r="E315" s="5"/>
      <c r="F315" s="4">
        <v>17697</v>
      </c>
      <c r="G315" s="4">
        <v>2.89</v>
      </c>
      <c r="H315" s="74">
        <v>0.25</v>
      </c>
      <c r="I315" s="5">
        <f t="shared" si="209"/>
        <v>12786.0825</v>
      </c>
      <c r="J315" s="7">
        <v>1.45</v>
      </c>
      <c r="K315" s="8">
        <f t="shared" si="216"/>
        <v>18539.819625</v>
      </c>
      <c r="L315" s="5"/>
      <c r="M315" s="5"/>
      <c r="N315" s="5">
        <v>10</v>
      </c>
      <c r="O315" s="5">
        <f t="shared" si="211"/>
        <v>1853.9819625</v>
      </c>
      <c r="P315" s="5"/>
      <c r="Q315" s="5"/>
      <c r="R315" s="5">
        <v>30</v>
      </c>
      <c r="S315" s="5">
        <f t="shared" si="212"/>
        <v>1327.2750000000001</v>
      </c>
      <c r="T315" s="5"/>
      <c r="U315" s="5"/>
      <c r="V315" s="5"/>
      <c r="W315" s="5"/>
      <c r="X315" s="5">
        <f t="shared" si="217"/>
        <v>3181.2569625000001</v>
      </c>
      <c r="Y315" s="5">
        <f t="shared" si="214"/>
        <v>21721.0765875</v>
      </c>
      <c r="Z315" s="133">
        <v>0.25</v>
      </c>
      <c r="AA315" s="11">
        <f t="shared" si="215"/>
        <v>18539.819625</v>
      </c>
    </row>
    <row r="316" spans="1:27" s="59" customFormat="1" ht="17.850000000000001" customHeight="1">
      <c r="A316" s="71">
        <v>8</v>
      </c>
      <c r="B316" s="3" t="s">
        <v>186</v>
      </c>
      <c r="C316" s="4">
        <v>4</v>
      </c>
      <c r="D316" s="7"/>
      <c r="E316" s="5"/>
      <c r="F316" s="4">
        <v>17697</v>
      </c>
      <c r="G316" s="4">
        <v>2.89</v>
      </c>
      <c r="H316" s="6">
        <v>1</v>
      </c>
      <c r="I316" s="5">
        <f t="shared" si="209"/>
        <v>51144.33</v>
      </c>
      <c r="J316" s="7">
        <v>1.45</v>
      </c>
      <c r="K316" s="8">
        <f t="shared" si="216"/>
        <v>74159.2785</v>
      </c>
      <c r="L316" s="5"/>
      <c r="M316" s="5"/>
      <c r="N316" s="5">
        <v>10</v>
      </c>
      <c r="O316" s="5">
        <f t="shared" si="211"/>
        <v>7415.92785</v>
      </c>
      <c r="P316" s="5"/>
      <c r="Q316" s="5"/>
      <c r="R316" s="5">
        <v>30</v>
      </c>
      <c r="S316" s="5">
        <f t="shared" si="212"/>
        <v>5309.1</v>
      </c>
      <c r="T316" s="5"/>
      <c r="U316" s="5"/>
      <c r="V316" s="5"/>
      <c r="W316" s="5"/>
      <c r="X316" s="5">
        <f t="shared" si="217"/>
        <v>12725.02785</v>
      </c>
      <c r="Y316" s="5">
        <f t="shared" si="214"/>
        <v>86884.306349999999</v>
      </c>
      <c r="Z316" s="10">
        <v>1</v>
      </c>
      <c r="AA316" s="11">
        <f t="shared" si="215"/>
        <v>74159.2785</v>
      </c>
    </row>
    <row r="317" spans="1:27" s="59" customFormat="1" ht="17.850000000000001" customHeight="1">
      <c r="A317" s="71"/>
      <c r="B317" s="62" t="s">
        <v>22</v>
      </c>
      <c r="C317" s="61"/>
      <c r="D317" s="63"/>
      <c r="E317" s="5"/>
      <c r="F317" s="61"/>
      <c r="G317" s="61"/>
      <c r="H317" s="143">
        <f>SUM(H309:H316)</f>
        <v>5</v>
      </c>
      <c r="I317" s="142">
        <f>SUM(I309:I316)</f>
        <v>255721.65000000002</v>
      </c>
      <c r="J317" s="64"/>
      <c r="K317" s="142">
        <f>SUM(K309:K316)</f>
        <v>370796.39250000002</v>
      </c>
      <c r="L317" s="64"/>
      <c r="M317" s="142">
        <f>SUM(M309:M316)</f>
        <v>0</v>
      </c>
      <c r="N317" s="64"/>
      <c r="O317" s="142">
        <f>SUM(O309:O316)</f>
        <v>37079.63925</v>
      </c>
      <c r="P317" s="64"/>
      <c r="Q317" s="142">
        <f>SUM(Q309:Q316)</f>
        <v>0</v>
      </c>
      <c r="R317" s="5"/>
      <c r="S317" s="142">
        <f>SUM(S309:S316)</f>
        <v>26545.5</v>
      </c>
      <c r="T317" s="5"/>
      <c r="U317" s="142">
        <f>SUM(U309:U316)</f>
        <v>0</v>
      </c>
      <c r="V317" s="5"/>
      <c r="W317" s="142">
        <f t="shared" ref="W317:Y317" si="218">SUM(W309:W316)</f>
        <v>0</v>
      </c>
      <c r="X317" s="142">
        <f t="shared" si="218"/>
        <v>63625.139250000007</v>
      </c>
      <c r="Y317" s="142">
        <f t="shared" si="218"/>
        <v>434421.53174999997</v>
      </c>
      <c r="Z317" s="143">
        <f>SUM(Z309:Z316)</f>
        <v>4.5</v>
      </c>
      <c r="AA317" s="142">
        <f>SUM(AA309:AA316)</f>
        <v>333716.75325000001</v>
      </c>
    </row>
    <row r="318" spans="1:27" s="59" customFormat="1" ht="17.850000000000001" customHeight="1">
      <c r="A318" s="275" t="s">
        <v>34</v>
      </c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276"/>
    </row>
    <row r="319" spans="1:27" s="59" customFormat="1" ht="17.850000000000001" customHeight="1">
      <c r="A319" s="71">
        <v>1</v>
      </c>
      <c r="B319" s="3" t="s">
        <v>324</v>
      </c>
      <c r="C319" s="4" t="s">
        <v>256</v>
      </c>
      <c r="D319" s="60">
        <v>22.5</v>
      </c>
      <c r="E319" s="5"/>
      <c r="F319" s="4">
        <v>17697</v>
      </c>
      <c r="G319" s="7">
        <v>3.69</v>
      </c>
      <c r="H319" s="6">
        <v>1</v>
      </c>
      <c r="I319" s="5">
        <f>F319*G319*H319</f>
        <v>65301.93</v>
      </c>
      <c r="J319" s="7">
        <v>1.45</v>
      </c>
      <c r="K319" s="8">
        <f t="shared" ref="K319:K324" si="219">I319*J319</f>
        <v>94687.798500000004</v>
      </c>
      <c r="L319" s="5">
        <v>25</v>
      </c>
      <c r="M319" s="5">
        <f>K319*L319/100</f>
        <v>23671.949624999997</v>
      </c>
      <c r="N319" s="5">
        <v>10</v>
      </c>
      <c r="O319" s="5">
        <f t="shared" ref="O319:O324" si="220">K319*N319/100</f>
        <v>9468.7798500000008</v>
      </c>
      <c r="P319" s="5"/>
      <c r="Q319" s="5"/>
      <c r="R319" s="5"/>
      <c r="S319" s="5"/>
      <c r="T319" s="5"/>
      <c r="U319" s="5"/>
      <c r="V319" s="5"/>
      <c r="W319" s="5"/>
      <c r="X319" s="5">
        <f>W319+U319+S319+Q319+O319+M319</f>
        <v>33140.729475</v>
      </c>
      <c r="Y319" s="5">
        <f t="shared" ref="Y319:Y324" si="221">K319+X319</f>
        <v>127828.527975</v>
      </c>
      <c r="Z319" s="10">
        <v>1</v>
      </c>
      <c r="AA319" s="11">
        <f t="shared" ref="AA319:AA326" si="222">K319</f>
        <v>94687.798500000004</v>
      </c>
    </row>
    <row r="320" spans="1:27" s="59" customFormat="1" ht="17.850000000000001" customHeight="1">
      <c r="A320" s="71">
        <v>2</v>
      </c>
      <c r="B320" s="3" t="s">
        <v>325</v>
      </c>
      <c r="C320" s="4" t="s">
        <v>173</v>
      </c>
      <c r="D320" s="60" t="s">
        <v>20</v>
      </c>
      <c r="E320" s="5"/>
      <c r="F320" s="4">
        <v>17697</v>
      </c>
      <c r="G320" s="4">
        <v>3.29</v>
      </c>
      <c r="H320" s="6">
        <v>1</v>
      </c>
      <c r="I320" s="5">
        <f>F320*G320*H320</f>
        <v>58223.13</v>
      </c>
      <c r="J320" s="7">
        <v>1.45</v>
      </c>
      <c r="K320" s="8">
        <f t="shared" si="219"/>
        <v>84423.538499999995</v>
      </c>
      <c r="L320" s="5"/>
      <c r="M320" s="5"/>
      <c r="N320" s="5">
        <v>10</v>
      </c>
      <c r="O320" s="5">
        <f t="shared" si="220"/>
        <v>8442.3538499999995</v>
      </c>
      <c r="P320" s="5"/>
      <c r="Q320" s="5"/>
      <c r="R320" s="5"/>
      <c r="S320" s="5"/>
      <c r="T320" s="5"/>
      <c r="U320" s="5"/>
      <c r="V320" s="5"/>
      <c r="W320" s="5"/>
      <c r="X320" s="5">
        <f t="shared" ref="X320:X324" si="223">W320+U320+S320+Q320+O320+M320</f>
        <v>8442.3538499999995</v>
      </c>
      <c r="Y320" s="5">
        <f t="shared" si="221"/>
        <v>92865.892349999995</v>
      </c>
      <c r="Z320" s="10">
        <v>1</v>
      </c>
      <c r="AA320" s="11">
        <f t="shared" si="222"/>
        <v>84423.538499999995</v>
      </c>
    </row>
    <row r="321" spans="1:27" s="59" customFormat="1" ht="17.850000000000001" customHeight="1">
      <c r="A321" s="71">
        <v>3</v>
      </c>
      <c r="B321" s="3" t="s">
        <v>172</v>
      </c>
      <c r="C321" s="4">
        <v>4</v>
      </c>
      <c r="D321" s="7"/>
      <c r="E321" s="5"/>
      <c r="F321" s="4">
        <v>17697</v>
      </c>
      <c r="G321" s="4">
        <v>2.89</v>
      </c>
      <c r="H321" s="60">
        <v>1</v>
      </c>
      <c r="I321" s="5">
        <f t="shared" ref="I321" si="224">F321*G321*H321</f>
        <v>51144.33</v>
      </c>
      <c r="J321" s="7">
        <v>1.45</v>
      </c>
      <c r="K321" s="8">
        <f t="shared" si="219"/>
        <v>74159.2785</v>
      </c>
      <c r="L321" s="5"/>
      <c r="M321" s="5"/>
      <c r="N321" s="5">
        <v>10</v>
      </c>
      <c r="O321" s="5">
        <f>K321*N321/100</f>
        <v>7415.92785</v>
      </c>
      <c r="P321" s="5"/>
      <c r="Q321" s="5"/>
      <c r="R321" s="5"/>
      <c r="S321" s="5"/>
      <c r="T321" s="9"/>
      <c r="U321" s="5"/>
      <c r="V321" s="5"/>
      <c r="W321" s="5"/>
      <c r="X321" s="5">
        <f t="shared" si="223"/>
        <v>7415.92785</v>
      </c>
      <c r="Y321" s="5">
        <f>K321+X321</f>
        <v>81575.206349999993</v>
      </c>
      <c r="Z321" s="10">
        <v>1</v>
      </c>
      <c r="AA321" s="11">
        <f t="shared" si="222"/>
        <v>74159.2785</v>
      </c>
    </row>
    <row r="322" spans="1:27" s="59" customFormat="1" ht="17.850000000000001" customHeight="1">
      <c r="A322" s="71">
        <v>4</v>
      </c>
      <c r="B322" s="3" t="s">
        <v>187</v>
      </c>
      <c r="C322" s="4">
        <v>2</v>
      </c>
      <c r="D322" s="60"/>
      <c r="E322" s="5"/>
      <c r="F322" s="4">
        <v>17697</v>
      </c>
      <c r="G322" s="7">
        <v>2.81</v>
      </c>
      <c r="H322" s="6">
        <v>1</v>
      </c>
      <c r="I322" s="5">
        <f>F322*G322*H322</f>
        <v>49728.57</v>
      </c>
      <c r="J322" s="7">
        <v>1.45</v>
      </c>
      <c r="K322" s="8">
        <f t="shared" si="219"/>
        <v>72106.426500000001</v>
      </c>
      <c r="L322" s="5"/>
      <c r="M322" s="5"/>
      <c r="N322" s="5">
        <v>10</v>
      </c>
      <c r="O322" s="5">
        <f t="shared" si="220"/>
        <v>7210.6426499999998</v>
      </c>
      <c r="P322" s="5"/>
      <c r="Q322" s="5"/>
      <c r="R322" s="5"/>
      <c r="S322" s="5"/>
      <c r="T322" s="5"/>
      <c r="U322" s="5"/>
      <c r="V322" s="5"/>
      <c r="W322" s="5"/>
      <c r="X322" s="5">
        <f t="shared" si="223"/>
        <v>7210.6426499999998</v>
      </c>
      <c r="Y322" s="5">
        <f t="shared" si="221"/>
        <v>79317.069149999996</v>
      </c>
      <c r="Z322" s="10">
        <v>1</v>
      </c>
      <c r="AA322" s="11">
        <f t="shared" si="222"/>
        <v>72106.426500000001</v>
      </c>
    </row>
    <row r="323" spans="1:27" s="59" customFormat="1" ht="17.850000000000001" customHeight="1">
      <c r="A323" s="71">
        <v>5</v>
      </c>
      <c r="B323" s="3" t="s">
        <v>187</v>
      </c>
      <c r="C323" s="4">
        <v>2</v>
      </c>
      <c r="D323" s="60"/>
      <c r="E323" s="5"/>
      <c r="F323" s="4">
        <v>17697</v>
      </c>
      <c r="G323" s="7">
        <v>2.81</v>
      </c>
      <c r="H323" s="6">
        <v>1</v>
      </c>
      <c r="I323" s="5">
        <f>F323*G323*H323</f>
        <v>49728.57</v>
      </c>
      <c r="J323" s="7">
        <v>1.45</v>
      </c>
      <c r="K323" s="8">
        <f t="shared" si="219"/>
        <v>72106.426500000001</v>
      </c>
      <c r="L323" s="5"/>
      <c r="M323" s="5"/>
      <c r="N323" s="5">
        <v>10</v>
      </c>
      <c r="O323" s="5">
        <f t="shared" si="220"/>
        <v>7210.6426499999998</v>
      </c>
      <c r="P323" s="5"/>
      <c r="Q323" s="5"/>
      <c r="R323" s="5"/>
      <c r="S323" s="5"/>
      <c r="T323" s="5"/>
      <c r="U323" s="5"/>
      <c r="V323" s="5"/>
      <c r="W323" s="5"/>
      <c r="X323" s="5">
        <f t="shared" si="223"/>
        <v>7210.6426499999998</v>
      </c>
      <c r="Y323" s="5">
        <f t="shared" si="221"/>
        <v>79317.069149999996</v>
      </c>
      <c r="Z323" s="10">
        <v>1</v>
      </c>
      <c r="AA323" s="11">
        <f t="shared" si="222"/>
        <v>72106.426500000001</v>
      </c>
    </row>
    <row r="324" spans="1:27" s="59" customFormat="1" ht="17.850000000000001" customHeight="1">
      <c r="A324" s="71">
        <v>6</v>
      </c>
      <c r="B324" s="3" t="s">
        <v>187</v>
      </c>
      <c r="C324" s="4">
        <v>2</v>
      </c>
      <c r="D324" s="60"/>
      <c r="E324" s="5"/>
      <c r="F324" s="4">
        <v>17697</v>
      </c>
      <c r="G324" s="7">
        <v>2.81</v>
      </c>
      <c r="H324" s="6">
        <v>1</v>
      </c>
      <c r="I324" s="5">
        <f>F324*G324*H324</f>
        <v>49728.57</v>
      </c>
      <c r="J324" s="7">
        <v>1.45</v>
      </c>
      <c r="K324" s="8">
        <f t="shared" si="219"/>
        <v>72106.426500000001</v>
      </c>
      <c r="L324" s="5"/>
      <c r="M324" s="5"/>
      <c r="N324" s="5">
        <v>10</v>
      </c>
      <c r="O324" s="5">
        <f t="shared" si="220"/>
        <v>7210.6426499999998</v>
      </c>
      <c r="P324" s="5"/>
      <c r="Q324" s="5"/>
      <c r="R324" s="5"/>
      <c r="S324" s="5"/>
      <c r="T324" s="5"/>
      <c r="U324" s="5"/>
      <c r="V324" s="5"/>
      <c r="W324" s="5"/>
      <c r="X324" s="5">
        <f t="shared" si="223"/>
        <v>7210.6426499999998</v>
      </c>
      <c r="Y324" s="5">
        <f t="shared" si="221"/>
        <v>79317.069149999996</v>
      </c>
      <c r="Z324" s="10">
        <v>1</v>
      </c>
      <c r="AA324" s="11">
        <f t="shared" si="222"/>
        <v>72106.426500000001</v>
      </c>
    </row>
    <row r="325" spans="1:27" s="59" customFormat="1" ht="17.850000000000001" customHeight="1">
      <c r="A325" s="71">
        <v>7</v>
      </c>
      <c r="B325" s="3" t="s">
        <v>339</v>
      </c>
      <c r="C325" s="4">
        <v>4</v>
      </c>
      <c r="D325" s="7"/>
      <c r="E325" s="5" t="s">
        <v>233</v>
      </c>
      <c r="F325" s="4">
        <v>17697</v>
      </c>
      <c r="G325" s="4">
        <v>2.89</v>
      </c>
      <c r="H325" s="6">
        <v>1</v>
      </c>
      <c r="I325" s="5">
        <f>F325*G325*H325</f>
        <v>51144.33</v>
      </c>
      <c r="J325" s="7">
        <v>1.45</v>
      </c>
      <c r="K325" s="8">
        <f t="shared" ref="K325:K326" si="225">I325*J325</f>
        <v>74159.2785</v>
      </c>
      <c r="L325" s="5"/>
      <c r="M325" s="5"/>
      <c r="N325" s="5">
        <v>10</v>
      </c>
      <c r="O325" s="5">
        <f>K325*N325/100</f>
        <v>7415.92785</v>
      </c>
      <c r="P325" s="5"/>
      <c r="Q325" s="5"/>
      <c r="R325" s="5"/>
      <c r="S325" s="5"/>
      <c r="T325" s="5"/>
      <c r="U325" s="5"/>
      <c r="V325" s="5">
        <v>35</v>
      </c>
      <c r="W325" s="5">
        <f>(F325*V325)/100</f>
        <v>6193.95</v>
      </c>
      <c r="X325" s="5">
        <f t="shared" ref="X325:X326" si="226">W325+U325+S325+Q325+O325+M325</f>
        <v>13609.877850000001</v>
      </c>
      <c r="Y325" s="5">
        <f>K325+X325</f>
        <v>87769.156350000005</v>
      </c>
      <c r="Z325" s="10">
        <v>1</v>
      </c>
      <c r="AA325" s="11">
        <f t="shared" si="222"/>
        <v>74159.2785</v>
      </c>
    </row>
    <row r="326" spans="1:27" s="59" customFormat="1" ht="17.850000000000001" customHeight="1">
      <c r="A326" s="71">
        <v>8</v>
      </c>
      <c r="B326" s="3" t="s">
        <v>340</v>
      </c>
      <c r="C326" s="4">
        <v>2</v>
      </c>
      <c r="D326" s="7"/>
      <c r="E326" s="5"/>
      <c r="F326" s="4">
        <v>17697</v>
      </c>
      <c r="G326" s="4">
        <v>2.81</v>
      </c>
      <c r="H326" s="60">
        <v>1</v>
      </c>
      <c r="I326" s="5">
        <f>F326*G326*H326</f>
        <v>49728.57</v>
      </c>
      <c r="J326" s="7">
        <v>1.45</v>
      </c>
      <c r="K326" s="8">
        <f t="shared" si="225"/>
        <v>72106.426500000001</v>
      </c>
      <c r="L326" s="5"/>
      <c r="M326" s="5"/>
      <c r="N326" s="5">
        <v>10</v>
      </c>
      <c r="O326" s="5">
        <f>K326*N326/100</f>
        <v>7210.6426499999998</v>
      </c>
      <c r="P326" s="5"/>
      <c r="Q326" s="5"/>
      <c r="R326" s="5"/>
      <c r="S326" s="5"/>
      <c r="T326" s="5"/>
      <c r="U326" s="5"/>
      <c r="V326" s="5"/>
      <c r="W326" s="5"/>
      <c r="X326" s="5">
        <f t="shared" si="226"/>
        <v>7210.6426499999998</v>
      </c>
      <c r="Y326" s="5">
        <f>K326+X326</f>
        <v>79317.069149999996</v>
      </c>
      <c r="Z326" s="10">
        <v>1</v>
      </c>
      <c r="AA326" s="11">
        <f t="shared" si="222"/>
        <v>72106.426500000001</v>
      </c>
    </row>
    <row r="327" spans="1:27" s="59" customFormat="1" ht="17.850000000000001" customHeight="1">
      <c r="A327" s="71"/>
      <c r="B327" s="62" t="s">
        <v>22</v>
      </c>
      <c r="C327" s="61"/>
      <c r="D327" s="63"/>
      <c r="E327" s="5"/>
      <c r="F327" s="61"/>
      <c r="G327" s="61"/>
      <c r="H327" s="143">
        <f>SUM(H319:H326)</f>
        <v>8</v>
      </c>
      <c r="I327" s="142">
        <f>SUM(I319:I326)</f>
        <v>424728.00000000006</v>
      </c>
      <c r="J327" s="64"/>
      <c r="K327" s="142">
        <f>SUM(K319:K326)</f>
        <v>615855.60000000009</v>
      </c>
      <c r="L327" s="64"/>
      <c r="M327" s="142">
        <f>SUM(M319:M326)</f>
        <v>23671.949624999997</v>
      </c>
      <c r="N327" s="64"/>
      <c r="O327" s="142">
        <f>SUM(O319:O326)</f>
        <v>61585.560000000005</v>
      </c>
      <c r="P327" s="64"/>
      <c r="Q327" s="142">
        <f>SUM(Q319:Q326)</f>
        <v>0</v>
      </c>
      <c r="R327" s="5"/>
      <c r="S327" s="142">
        <f>SUM(S319:S326)</f>
        <v>0</v>
      </c>
      <c r="T327" s="5"/>
      <c r="U327" s="142">
        <f>SUM(U319:U326)</f>
        <v>0</v>
      </c>
      <c r="V327" s="5"/>
      <c r="W327" s="142">
        <f t="shared" ref="W327:Y327" si="227">SUM(W319:W326)</f>
        <v>6193.95</v>
      </c>
      <c r="X327" s="142">
        <f t="shared" si="227"/>
        <v>91451.459625000003</v>
      </c>
      <c r="Y327" s="142">
        <f t="shared" si="227"/>
        <v>707307.05962500011</v>
      </c>
      <c r="Z327" s="143">
        <f>SUM(Z319:Z326)</f>
        <v>8</v>
      </c>
      <c r="AA327" s="142">
        <f>SUM(AA319:AA326)</f>
        <v>615855.60000000009</v>
      </c>
    </row>
    <row r="328" spans="1:27" s="59" customFormat="1" ht="17.850000000000001" customHeight="1" thickBot="1">
      <c r="A328" s="212"/>
      <c r="B328" s="278" t="s">
        <v>88</v>
      </c>
      <c r="C328" s="214"/>
      <c r="D328" s="214"/>
      <c r="E328" s="279"/>
      <c r="F328" s="280"/>
      <c r="G328" s="280"/>
      <c r="H328" s="293">
        <f>H282+H307+H317+H327</f>
        <v>31.75</v>
      </c>
      <c r="I328" s="159">
        <f>I282+I307+I317+I327</f>
        <v>2037809.5499999998</v>
      </c>
      <c r="J328" s="160"/>
      <c r="K328" s="159">
        <f>K282+K307+K317+K327</f>
        <v>4408616.4702000003</v>
      </c>
      <c r="L328" s="160"/>
      <c r="M328" s="159">
        <f>M282+M307+M317+M327</f>
        <v>837441.50670000003</v>
      </c>
      <c r="N328" s="160"/>
      <c r="O328" s="159">
        <f>O282+O307+O317+O327</f>
        <v>440861.64701999997</v>
      </c>
      <c r="P328" s="160"/>
      <c r="Q328" s="159">
        <f>Q282+Q307+Q317+Q327</f>
        <v>0</v>
      </c>
      <c r="R328" s="160"/>
      <c r="S328" s="159">
        <f>S282+S307+S317+S327</f>
        <v>26545.5</v>
      </c>
      <c r="T328" s="160"/>
      <c r="U328" s="159">
        <f>U282+U307+U317+U327</f>
        <v>377830.94999999995</v>
      </c>
      <c r="V328" s="160"/>
      <c r="W328" s="159">
        <f t="shared" ref="W328:Y328" si="228">W282+W307+W317+W327</f>
        <v>6193.95</v>
      </c>
      <c r="X328" s="159">
        <f t="shared" si="228"/>
        <v>1688873.55372</v>
      </c>
      <c r="Y328" s="159">
        <f t="shared" si="228"/>
        <v>6097490.0239199996</v>
      </c>
      <c r="Z328" s="281">
        <f>Z282+Z307+Z317+Z327</f>
        <v>27.5</v>
      </c>
      <c r="AA328" s="162">
        <f>AA282+AA307+AA317+AA327</f>
        <v>3559212.6763499998</v>
      </c>
    </row>
    <row r="329" spans="1:27" s="59" customFormat="1" ht="17.850000000000001" customHeight="1" thickBot="1">
      <c r="A329" s="309"/>
      <c r="B329" s="310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  <c r="AA329" s="310"/>
    </row>
    <row r="330" spans="1:27" s="59" customFormat="1" ht="17.850000000000001" customHeight="1">
      <c r="A330" s="272" t="s">
        <v>198</v>
      </c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4"/>
    </row>
    <row r="331" spans="1:27" s="59" customFormat="1" ht="17.850000000000001" customHeight="1">
      <c r="A331" s="284" t="s">
        <v>14</v>
      </c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285"/>
    </row>
    <row r="332" spans="1:27" s="59" customFormat="1" ht="17.850000000000001" customHeight="1">
      <c r="A332" s="71">
        <v>1</v>
      </c>
      <c r="B332" s="3" t="s">
        <v>176</v>
      </c>
      <c r="C332" s="4" t="s">
        <v>54</v>
      </c>
      <c r="D332" s="60">
        <v>1.4</v>
      </c>
      <c r="E332" s="5"/>
      <c r="F332" s="4">
        <v>17697</v>
      </c>
      <c r="G332" s="4">
        <v>4.75</v>
      </c>
      <c r="H332" s="74">
        <v>0.25</v>
      </c>
      <c r="I332" s="5">
        <f>F332*G332*H332</f>
        <v>21015.1875</v>
      </c>
      <c r="J332" s="7">
        <v>3.42</v>
      </c>
      <c r="K332" s="5">
        <f>I332*J332</f>
        <v>71871.941250000003</v>
      </c>
      <c r="L332" s="5">
        <v>25</v>
      </c>
      <c r="M332" s="5">
        <f>K332*L332/100</f>
        <v>17967.985312500001</v>
      </c>
      <c r="N332" s="5">
        <v>10</v>
      </c>
      <c r="O332" s="5">
        <f>K332*N332/100</f>
        <v>7187.1941250000009</v>
      </c>
      <c r="P332" s="5"/>
      <c r="Q332" s="5"/>
      <c r="R332" s="9"/>
      <c r="S332" s="5"/>
      <c r="T332" s="9"/>
      <c r="U332" s="5"/>
      <c r="V332" s="9"/>
      <c r="W332" s="9"/>
      <c r="X332" s="5">
        <f t="shared" ref="X332:X335" si="229">W332+U332+S332+Q332+O332+M332</f>
        <v>25155.179437500003</v>
      </c>
      <c r="Y332" s="5">
        <f>K332+X332</f>
        <v>97027.120687500006</v>
      </c>
      <c r="Z332" s="133"/>
      <c r="AA332" s="277"/>
    </row>
    <row r="333" spans="1:27" s="59" customFormat="1" ht="17.850000000000001" customHeight="1">
      <c r="A333" s="71">
        <v>2</v>
      </c>
      <c r="B333" s="3" t="s">
        <v>199</v>
      </c>
      <c r="C333" s="4" t="s">
        <v>21</v>
      </c>
      <c r="D333" s="60">
        <v>1.4</v>
      </c>
      <c r="E333" s="5"/>
      <c r="F333" s="4">
        <v>17697</v>
      </c>
      <c r="G333" s="4">
        <v>4.17</v>
      </c>
      <c r="H333" s="6">
        <v>1</v>
      </c>
      <c r="I333" s="5">
        <f>F333*G333*H333</f>
        <v>73796.490000000005</v>
      </c>
      <c r="J333" s="7">
        <v>3.42</v>
      </c>
      <c r="K333" s="5">
        <f>I333*J333</f>
        <v>252383.9958</v>
      </c>
      <c r="L333" s="5">
        <v>25</v>
      </c>
      <c r="M333" s="5">
        <f>K333*L333/100</f>
        <v>63095.998950000008</v>
      </c>
      <c r="N333" s="5">
        <v>10</v>
      </c>
      <c r="O333" s="5">
        <f>K333*N333/100</f>
        <v>25238.399580000001</v>
      </c>
      <c r="P333" s="5"/>
      <c r="Q333" s="5"/>
      <c r="R333" s="9"/>
      <c r="S333" s="5"/>
      <c r="T333" s="9">
        <v>200</v>
      </c>
      <c r="U333" s="5">
        <f>F333*H333*T333/100</f>
        <v>35394</v>
      </c>
      <c r="V333" s="5"/>
      <c r="W333" s="5"/>
      <c r="X333" s="5">
        <f t="shared" si="229"/>
        <v>123728.39853000001</v>
      </c>
      <c r="Y333" s="5">
        <f>K333+X333</f>
        <v>376112.39433000004</v>
      </c>
      <c r="Z333" s="10">
        <v>1</v>
      </c>
      <c r="AA333" s="11">
        <f>K333</f>
        <v>252383.9958</v>
      </c>
    </row>
    <row r="334" spans="1:27" s="59" customFormat="1" ht="17.850000000000001" customHeight="1">
      <c r="A334" s="71">
        <v>3</v>
      </c>
      <c r="B334" s="3" t="s">
        <v>199</v>
      </c>
      <c r="C334" s="4" t="s">
        <v>21</v>
      </c>
      <c r="D334" s="60">
        <v>1.4</v>
      </c>
      <c r="E334" s="5"/>
      <c r="F334" s="4">
        <v>17697</v>
      </c>
      <c r="G334" s="4">
        <v>4.17</v>
      </c>
      <c r="H334" s="6">
        <v>0.5</v>
      </c>
      <c r="I334" s="5">
        <f>F334*G334*H334</f>
        <v>36898.245000000003</v>
      </c>
      <c r="J334" s="7">
        <v>3.42</v>
      </c>
      <c r="K334" s="5">
        <f>I334*J334</f>
        <v>126191.9979</v>
      </c>
      <c r="L334" s="5">
        <v>25</v>
      </c>
      <c r="M334" s="5">
        <f>K334*L334/100</f>
        <v>31547.999475000004</v>
      </c>
      <c r="N334" s="5">
        <v>10</v>
      </c>
      <c r="O334" s="5">
        <f>K334*N334/100</f>
        <v>12619.199790000001</v>
      </c>
      <c r="P334" s="5"/>
      <c r="Q334" s="5"/>
      <c r="R334" s="9"/>
      <c r="S334" s="5"/>
      <c r="T334" s="9">
        <v>200</v>
      </c>
      <c r="U334" s="5">
        <f>F334*H334*T334/100</f>
        <v>17697</v>
      </c>
      <c r="V334" s="5"/>
      <c r="W334" s="5"/>
      <c r="X334" s="5">
        <f t="shared" si="229"/>
        <v>61864.199265000003</v>
      </c>
      <c r="Y334" s="5">
        <f>K334+X334</f>
        <v>188056.19716500002</v>
      </c>
      <c r="Z334" s="10"/>
      <c r="AA334" s="277"/>
    </row>
    <row r="335" spans="1:27" s="59" customFormat="1" ht="17.850000000000001" customHeight="1">
      <c r="A335" s="71">
        <v>4</v>
      </c>
      <c r="B335" s="3" t="s">
        <v>199</v>
      </c>
      <c r="C335" s="4" t="s">
        <v>21</v>
      </c>
      <c r="D335" s="60">
        <v>7</v>
      </c>
      <c r="E335" s="5"/>
      <c r="F335" s="4">
        <v>17697</v>
      </c>
      <c r="G335" s="4">
        <v>4.21</v>
      </c>
      <c r="H335" s="6">
        <v>0.5</v>
      </c>
      <c r="I335" s="5">
        <f>F335*G335*H335</f>
        <v>37252.184999999998</v>
      </c>
      <c r="J335" s="7">
        <v>3.42</v>
      </c>
      <c r="K335" s="5">
        <f>I335*J335</f>
        <v>127402.47269999998</v>
      </c>
      <c r="L335" s="5">
        <v>25</v>
      </c>
      <c r="M335" s="5">
        <f>K335*L335/100</f>
        <v>31850.618174999996</v>
      </c>
      <c r="N335" s="5">
        <v>10</v>
      </c>
      <c r="O335" s="5">
        <f>K335*N335/100</f>
        <v>12740.24727</v>
      </c>
      <c r="P335" s="5"/>
      <c r="Q335" s="5"/>
      <c r="R335" s="9"/>
      <c r="S335" s="5"/>
      <c r="T335" s="9">
        <v>200</v>
      </c>
      <c r="U335" s="5">
        <f>F335*H335*T335/100</f>
        <v>17697</v>
      </c>
      <c r="V335" s="5"/>
      <c r="W335" s="5"/>
      <c r="X335" s="5">
        <f t="shared" si="229"/>
        <v>62287.865444999996</v>
      </c>
      <c r="Y335" s="5">
        <f>K335+X335</f>
        <v>189690.33814499999</v>
      </c>
      <c r="Z335" s="10"/>
      <c r="AA335" s="11"/>
    </row>
    <row r="336" spans="1:27" s="59" customFormat="1" ht="17.850000000000001" customHeight="1">
      <c r="A336" s="71"/>
      <c r="B336" s="62" t="s">
        <v>22</v>
      </c>
      <c r="C336" s="61"/>
      <c r="D336" s="63"/>
      <c r="E336" s="5"/>
      <c r="F336" s="61"/>
      <c r="G336" s="61"/>
      <c r="H336" s="292">
        <f>SUM(H332:H335)</f>
        <v>2.25</v>
      </c>
      <c r="I336" s="142">
        <f>SUM(I332:I335)</f>
        <v>168962.10750000001</v>
      </c>
      <c r="J336" s="64"/>
      <c r="K336" s="142">
        <f>SUM(K332:K335)</f>
        <v>577850.40764999995</v>
      </c>
      <c r="L336" s="64"/>
      <c r="M336" s="142">
        <f>SUM(M332:M335)</f>
        <v>144462.60191250002</v>
      </c>
      <c r="N336" s="64"/>
      <c r="O336" s="142">
        <f>SUM(O332:O335)</f>
        <v>57785.040765000005</v>
      </c>
      <c r="P336" s="64"/>
      <c r="Q336" s="142">
        <f>SUM(Q332:Q335)</f>
        <v>0</v>
      </c>
      <c r="R336" s="64"/>
      <c r="S336" s="142">
        <f>SUM(S332:S335)</f>
        <v>0</v>
      </c>
      <c r="T336" s="64"/>
      <c r="U336" s="142">
        <f>SUM(U332:U335)</f>
        <v>70788</v>
      </c>
      <c r="V336" s="64"/>
      <c r="W336" s="142">
        <f t="shared" ref="W336:Y336" si="230">SUM(W332:W335)</f>
        <v>0</v>
      </c>
      <c r="X336" s="142">
        <f t="shared" si="230"/>
        <v>273035.64267750003</v>
      </c>
      <c r="Y336" s="142">
        <f t="shared" si="230"/>
        <v>850886.0503275001</v>
      </c>
      <c r="Z336" s="93">
        <f>SUM(Z332:Z335)</f>
        <v>1</v>
      </c>
      <c r="AA336" s="142">
        <f>SUM(AA332:AA335)</f>
        <v>252383.9958</v>
      </c>
    </row>
    <row r="337" spans="1:27" s="59" customFormat="1" ht="17.850000000000001" customHeight="1">
      <c r="A337" s="182" t="s">
        <v>23</v>
      </c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4"/>
    </row>
    <row r="338" spans="1:27" s="59" customFormat="1" ht="17.850000000000001" customHeight="1">
      <c r="A338" s="71">
        <v>1</v>
      </c>
      <c r="B338" s="3" t="s">
        <v>152</v>
      </c>
      <c r="C338" s="4" t="s">
        <v>30</v>
      </c>
      <c r="D338" s="60" t="s">
        <v>20</v>
      </c>
      <c r="E338" s="5" t="s">
        <v>18</v>
      </c>
      <c r="F338" s="4">
        <v>17697</v>
      </c>
      <c r="G338" s="4">
        <v>4.53</v>
      </c>
      <c r="H338" s="6">
        <v>1</v>
      </c>
      <c r="I338" s="5">
        <f>F338*G338*H338</f>
        <v>80167.41</v>
      </c>
      <c r="J338" s="7">
        <v>2.34</v>
      </c>
      <c r="K338" s="5">
        <f>I338*J338</f>
        <v>187591.73939999999</v>
      </c>
      <c r="L338" s="5">
        <v>25</v>
      </c>
      <c r="M338" s="5">
        <f>K338*L338/100</f>
        <v>46897.934849999991</v>
      </c>
      <c r="N338" s="5">
        <v>10</v>
      </c>
      <c r="O338" s="5">
        <f t="shared" ref="O338:O350" si="231">K338*N338/100</f>
        <v>18759.173939999997</v>
      </c>
      <c r="P338" s="5"/>
      <c r="Q338" s="5"/>
      <c r="R338" s="5"/>
      <c r="S338" s="5"/>
      <c r="T338" s="9">
        <v>150</v>
      </c>
      <c r="U338" s="5">
        <f>F338*H338*T338/100</f>
        <v>26545.5</v>
      </c>
      <c r="V338" s="5"/>
      <c r="W338" s="5"/>
      <c r="X338" s="5">
        <f t="shared" ref="X338:X350" si="232">W338+U338+S338+Q338+O338+M338</f>
        <v>92202.608789999984</v>
      </c>
      <c r="Y338" s="5">
        <f t="shared" ref="Y338:Y350" si="233">K338+X338</f>
        <v>279794.34818999999</v>
      </c>
      <c r="Z338" s="10">
        <v>1</v>
      </c>
      <c r="AA338" s="11">
        <f>K338</f>
        <v>187591.73939999999</v>
      </c>
    </row>
    <row r="339" spans="1:27" s="59" customFormat="1" ht="17.850000000000001" customHeight="1">
      <c r="A339" s="71">
        <v>2</v>
      </c>
      <c r="B339" s="3" t="s">
        <v>320</v>
      </c>
      <c r="C339" s="4" t="s">
        <v>31</v>
      </c>
      <c r="D339" s="60" t="s">
        <v>20</v>
      </c>
      <c r="E339" s="5"/>
      <c r="F339" s="4">
        <v>17697</v>
      </c>
      <c r="G339" s="4">
        <v>3.73</v>
      </c>
      <c r="H339" s="6">
        <v>1</v>
      </c>
      <c r="I339" s="5">
        <f>F339*G339*H339</f>
        <v>66009.81</v>
      </c>
      <c r="J339" s="7">
        <v>2.34</v>
      </c>
      <c r="K339" s="5">
        <f>I339*J339</f>
        <v>154462.95539999998</v>
      </c>
      <c r="L339" s="5">
        <v>25</v>
      </c>
      <c r="M339" s="5">
        <f>K339*L339/100</f>
        <v>38615.738849999994</v>
      </c>
      <c r="N339" s="5">
        <v>10</v>
      </c>
      <c r="O339" s="5">
        <f t="shared" si="231"/>
        <v>15446.295539999997</v>
      </c>
      <c r="P339" s="5"/>
      <c r="Q339" s="5"/>
      <c r="R339" s="5"/>
      <c r="S339" s="5"/>
      <c r="T339" s="9">
        <v>150</v>
      </c>
      <c r="U339" s="5">
        <f>F339*H339*T339/100</f>
        <v>26545.5</v>
      </c>
      <c r="V339" s="5"/>
      <c r="W339" s="5"/>
      <c r="X339" s="5">
        <f t="shared" si="232"/>
        <v>80607.534389999986</v>
      </c>
      <c r="Y339" s="5">
        <f t="shared" si="233"/>
        <v>235070.48978999996</v>
      </c>
      <c r="Z339" s="10">
        <v>1</v>
      </c>
      <c r="AA339" s="11">
        <f>K339</f>
        <v>154462.95539999998</v>
      </c>
    </row>
    <row r="340" spans="1:27" s="59" customFormat="1" ht="17.850000000000001" customHeight="1">
      <c r="A340" s="71">
        <v>3</v>
      </c>
      <c r="B340" s="3" t="s">
        <v>320</v>
      </c>
      <c r="C340" s="4" t="s">
        <v>31</v>
      </c>
      <c r="D340" s="60">
        <v>11.4</v>
      </c>
      <c r="E340" s="5"/>
      <c r="F340" s="4">
        <v>17697</v>
      </c>
      <c r="G340" s="4">
        <v>3.57</v>
      </c>
      <c r="H340" s="6">
        <v>1</v>
      </c>
      <c r="I340" s="5">
        <f>F340*G340*H340</f>
        <v>63178.289999999994</v>
      </c>
      <c r="J340" s="7">
        <v>2.34</v>
      </c>
      <c r="K340" s="5">
        <f>I340*J340</f>
        <v>147837.19859999997</v>
      </c>
      <c r="L340" s="5">
        <v>25</v>
      </c>
      <c r="M340" s="5">
        <f>K340*L340/100</f>
        <v>36959.299649999994</v>
      </c>
      <c r="N340" s="5">
        <v>10</v>
      </c>
      <c r="O340" s="5">
        <f t="shared" si="231"/>
        <v>14783.719859999997</v>
      </c>
      <c r="P340" s="5"/>
      <c r="Q340" s="5"/>
      <c r="R340" s="5"/>
      <c r="S340" s="5"/>
      <c r="T340" s="9">
        <v>150</v>
      </c>
      <c r="U340" s="5">
        <f>F340*H340*T340/100</f>
        <v>26545.5</v>
      </c>
      <c r="V340" s="5"/>
      <c r="W340" s="5"/>
      <c r="X340" s="5">
        <f t="shared" si="232"/>
        <v>78288.519509999984</v>
      </c>
      <c r="Y340" s="5">
        <f t="shared" si="233"/>
        <v>226125.71810999996</v>
      </c>
      <c r="Z340" s="10">
        <v>1</v>
      </c>
      <c r="AA340" s="11">
        <f>K340</f>
        <v>147837.19859999997</v>
      </c>
    </row>
    <row r="341" spans="1:27" s="59" customFormat="1" ht="17.850000000000001" customHeight="1">
      <c r="A341" s="71">
        <v>4</v>
      </c>
      <c r="B341" s="3" t="s">
        <v>153</v>
      </c>
      <c r="C341" s="4" t="s">
        <v>30</v>
      </c>
      <c r="D341" s="60" t="s">
        <v>20</v>
      </c>
      <c r="E341" s="5" t="s">
        <v>18</v>
      </c>
      <c r="F341" s="4">
        <v>17697</v>
      </c>
      <c r="G341" s="4">
        <v>4.53</v>
      </c>
      <c r="H341" s="6">
        <v>1</v>
      </c>
      <c r="I341" s="5">
        <f>F341*G341*H341</f>
        <v>80167.41</v>
      </c>
      <c r="J341" s="7">
        <v>2.34</v>
      </c>
      <c r="K341" s="5">
        <f>I341*J341</f>
        <v>187591.73939999999</v>
      </c>
      <c r="L341" s="5">
        <v>25</v>
      </c>
      <c r="M341" s="5">
        <f>K341*L341/100</f>
        <v>46897.934849999991</v>
      </c>
      <c r="N341" s="5">
        <v>10</v>
      </c>
      <c r="O341" s="5">
        <f t="shared" si="231"/>
        <v>18759.173939999997</v>
      </c>
      <c r="P341" s="5"/>
      <c r="Q341" s="5"/>
      <c r="R341" s="5"/>
      <c r="S341" s="5"/>
      <c r="T341" s="9">
        <v>150</v>
      </c>
      <c r="U341" s="5">
        <f>F341*H341*T341/100</f>
        <v>26545.5</v>
      </c>
      <c r="V341" s="5"/>
      <c r="W341" s="5"/>
      <c r="X341" s="5">
        <f t="shared" si="232"/>
        <v>92202.608789999984</v>
      </c>
      <c r="Y341" s="5">
        <f t="shared" si="233"/>
        <v>279794.34818999999</v>
      </c>
      <c r="Z341" s="10">
        <v>1</v>
      </c>
      <c r="AA341" s="11">
        <f>K341</f>
        <v>187591.73939999999</v>
      </c>
    </row>
    <row r="342" spans="1:27" s="59" customFormat="1" ht="17.850000000000001" customHeight="1">
      <c r="A342" s="71">
        <v>5</v>
      </c>
      <c r="B342" s="3" t="s">
        <v>471</v>
      </c>
      <c r="C342" s="4" t="s">
        <v>31</v>
      </c>
      <c r="D342" s="60">
        <v>3.7</v>
      </c>
      <c r="E342" s="5"/>
      <c r="F342" s="4">
        <v>17697</v>
      </c>
      <c r="G342" s="4">
        <v>3.45</v>
      </c>
      <c r="H342" s="6">
        <v>1</v>
      </c>
      <c r="I342" s="5">
        <f t="shared" ref="I342:I350" si="234">F342*G342*H342</f>
        <v>61054.65</v>
      </c>
      <c r="J342" s="7">
        <v>2.34</v>
      </c>
      <c r="K342" s="5">
        <f>I342*J342</f>
        <v>142867.88099999999</v>
      </c>
      <c r="L342" s="5">
        <v>25</v>
      </c>
      <c r="M342" s="5">
        <f>K342*L342/100</f>
        <v>35716.970249999998</v>
      </c>
      <c r="N342" s="5">
        <v>10</v>
      </c>
      <c r="O342" s="5">
        <f t="shared" si="231"/>
        <v>14286.7881</v>
      </c>
      <c r="P342" s="5"/>
      <c r="Q342" s="5"/>
      <c r="R342" s="9"/>
      <c r="S342" s="5"/>
      <c r="T342" s="9"/>
      <c r="U342" s="5"/>
      <c r="V342" s="5"/>
      <c r="W342" s="5"/>
      <c r="X342" s="5">
        <f t="shared" si="232"/>
        <v>50003.758349999996</v>
      </c>
      <c r="Y342" s="5">
        <f t="shared" si="233"/>
        <v>192871.63934999998</v>
      </c>
      <c r="Z342" s="10">
        <v>1</v>
      </c>
      <c r="AA342" s="11">
        <f>K342</f>
        <v>142867.88099999999</v>
      </c>
    </row>
    <row r="343" spans="1:27" s="59" customFormat="1" ht="17.850000000000001" customHeight="1">
      <c r="A343" s="71">
        <v>6</v>
      </c>
      <c r="B343" s="3" t="s">
        <v>471</v>
      </c>
      <c r="C343" s="4" t="s">
        <v>31</v>
      </c>
      <c r="D343" s="60">
        <v>3.7</v>
      </c>
      <c r="E343" s="5"/>
      <c r="F343" s="4">
        <v>17697</v>
      </c>
      <c r="G343" s="4">
        <v>3.45</v>
      </c>
      <c r="H343" s="6">
        <v>0.5</v>
      </c>
      <c r="I343" s="5">
        <f t="shared" si="234"/>
        <v>30527.325000000001</v>
      </c>
      <c r="J343" s="7">
        <v>2.34</v>
      </c>
      <c r="K343" s="5">
        <f t="shared" ref="K343:K349" si="235">I343*J343</f>
        <v>71433.940499999997</v>
      </c>
      <c r="L343" s="5"/>
      <c r="M343" s="5"/>
      <c r="N343" s="5">
        <v>10</v>
      </c>
      <c r="O343" s="5">
        <f t="shared" si="231"/>
        <v>7143.3940499999999</v>
      </c>
      <c r="P343" s="5"/>
      <c r="Q343" s="5"/>
      <c r="R343" s="5"/>
      <c r="S343" s="5"/>
      <c r="T343" s="9"/>
      <c r="U343" s="5"/>
      <c r="V343" s="5"/>
      <c r="W343" s="5"/>
      <c r="X343" s="5">
        <f t="shared" si="232"/>
        <v>7143.3940499999999</v>
      </c>
      <c r="Y343" s="5">
        <f t="shared" si="233"/>
        <v>78577.33455</v>
      </c>
      <c r="Z343" s="10"/>
      <c r="AA343" s="277"/>
    </row>
    <row r="344" spans="1:27" s="59" customFormat="1" ht="17.850000000000001" customHeight="1">
      <c r="A344" s="71">
        <v>7</v>
      </c>
      <c r="B344" s="311" t="s">
        <v>357</v>
      </c>
      <c r="C344" s="4" t="s">
        <v>31</v>
      </c>
      <c r="D344" s="60" t="s">
        <v>20</v>
      </c>
      <c r="E344" s="5"/>
      <c r="F344" s="4">
        <v>17697</v>
      </c>
      <c r="G344" s="4">
        <v>3.73</v>
      </c>
      <c r="H344" s="74">
        <v>0.75</v>
      </c>
      <c r="I344" s="5">
        <f>F344*G344*H344</f>
        <v>49507.357499999998</v>
      </c>
      <c r="J344" s="7">
        <v>2.34</v>
      </c>
      <c r="K344" s="5">
        <f t="shared" si="235"/>
        <v>115847.21654999998</v>
      </c>
      <c r="L344" s="5">
        <v>25</v>
      </c>
      <c r="M344" s="5">
        <f>K344*L344/100</f>
        <v>28961.804137499992</v>
      </c>
      <c r="N344" s="5">
        <v>10</v>
      </c>
      <c r="O344" s="5">
        <f t="shared" si="231"/>
        <v>11584.721654999999</v>
      </c>
      <c r="P344" s="5"/>
      <c r="Q344" s="5"/>
      <c r="R344" s="5"/>
      <c r="S344" s="5"/>
      <c r="T344" s="9"/>
      <c r="U344" s="5"/>
      <c r="V344" s="5"/>
      <c r="W344" s="5"/>
      <c r="X344" s="5">
        <f t="shared" si="232"/>
        <v>40546.52579249999</v>
      </c>
      <c r="Y344" s="5">
        <f t="shared" si="233"/>
        <v>156393.74234249996</v>
      </c>
      <c r="Z344" s="133">
        <v>0.75</v>
      </c>
      <c r="AA344" s="11">
        <f>K344</f>
        <v>115847.21654999998</v>
      </c>
    </row>
    <row r="345" spans="1:27" s="59" customFormat="1" ht="17.850000000000001" customHeight="1">
      <c r="A345" s="71">
        <v>8</v>
      </c>
      <c r="B345" s="311" t="s">
        <v>358</v>
      </c>
      <c r="C345" s="4" t="s">
        <v>31</v>
      </c>
      <c r="D345" s="60">
        <v>1.4</v>
      </c>
      <c r="E345" s="5"/>
      <c r="F345" s="4">
        <v>17697</v>
      </c>
      <c r="G345" s="4">
        <v>3.36</v>
      </c>
      <c r="H345" s="6">
        <v>1</v>
      </c>
      <c r="I345" s="5">
        <f>F345*G345*H345</f>
        <v>59461.919999999998</v>
      </c>
      <c r="J345" s="7">
        <v>2.34</v>
      </c>
      <c r="K345" s="5">
        <f t="shared" si="235"/>
        <v>139140.8928</v>
      </c>
      <c r="L345" s="5">
        <v>25</v>
      </c>
      <c r="M345" s="5">
        <f>K345*L345/100</f>
        <v>34785.2232</v>
      </c>
      <c r="N345" s="5">
        <v>10</v>
      </c>
      <c r="O345" s="5">
        <f t="shared" si="231"/>
        <v>13914.08928</v>
      </c>
      <c r="P345" s="5"/>
      <c r="Q345" s="5"/>
      <c r="R345" s="5"/>
      <c r="S345" s="5"/>
      <c r="T345" s="9">
        <v>150</v>
      </c>
      <c r="U345" s="5">
        <f>F345*H345*T345/100</f>
        <v>26545.5</v>
      </c>
      <c r="V345" s="5"/>
      <c r="W345" s="5"/>
      <c r="X345" s="5">
        <f t="shared" si="232"/>
        <v>75244.812479999993</v>
      </c>
      <c r="Y345" s="5">
        <f t="shared" si="233"/>
        <v>214385.70527999999</v>
      </c>
      <c r="Z345" s="10">
        <v>1</v>
      </c>
      <c r="AA345" s="11">
        <f>K345</f>
        <v>139140.8928</v>
      </c>
    </row>
    <row r="346" spans="1:27" s="59" customFormat="1" ht="17.850000000000001" customHeight="1">
      <c r="A346" s="71">
        <v>9</v>
      </c>
      <c r="B346" s="311" t="s">
        <v>359</v>
      </c>
      <c r="C346" s="4" t="s">
        <v>31</v>
      </c>
      <c r="D346" s="60">
        <v>1.4</v>
      </c>
      <c r="E346" s="5"/>
      <c r="F346" s="4">
        <v>17697</v>
      </c>
      <c r="G346" s="4">
        <v>3.36</v>
      </c>
      <c r="H346" s="6">
        <v>0.5</v>
      </c>
      <c r="I346" s="5">
        <f>F346*G346*H346</f>
        <v>29730.959999999999</v>
      </c>
      <c r="J346" s="7">
        <v>2.34</v>
      </c>
      <c r="K346" s="5">
        <f t="shared" si="235"/>
        <v>69570.446400000001</v>
      </c>
      <c r="L346" s="5">
        <v>25</v>
      </c>
      <c r="M346" s="5">
        <f>K346*L346/100</f>
        <v>17392.6116</v>
      </c>
      <c r="N346" s="5">
        <v>10</v>
      </c>
      <c r="O346" s="5">
        <f t="shared" si="231"/>
        <v>6957.0446400000001</v>
      </c>
      <c r="P346" s="5"/>
      <c r="Q346" s="5"/>
      <c r="R346" s="5"/>
      <c r="S346" s="5"/>
      <c r="T346" s="9"/>
      <c r="U346" s="5"/>
      <c r="V346" s="5"/>
      <c r="W346" s="5"/>
      <c r="X346" s="5">
        <f t="shared" si="232"/>
        <v>24349.65624</v>
      </c>
      <c r="Y346" s="5">
        <f t="shared" si="233"/>
        <v>93920.102639999997</v>
      </c>
      <c r="Z346" s="133"/>
      <c r="AA346" s="277"/>
    </row>
    <row r="347" spans="1:27" s="59" customFormat="1" ht="17.850000000000001" customHeight="1">
      <c r="A347" s="71">
        <v>10</v>
      </c>
      <c r="B347" s="3" t="s">
        <v>201</v>
      </c>
      <c r="C347" s="4" t="s">
        <v>31</v>
      </c>
      <c r="D347" s="60">
        <v>3.7</v>
      </c>
      <c r="E347" s="5"/>
      <c r="F347" s="4">
        <v>17697</v>
      </c>
      <c r="G347" s="4">
        <v>3.45</v>
      </c>
      <c r="H347" s="6">
        <v>1</v>
      </c>
      <c r="I347" s="5">
        <f t="shared" si="234"/>
        <v>61054.65</v>
      </c>
      <c r="J347" s="7">
        <v>2.34</v>
      </c>
      <c r="K347" s="5">
        <f t="shared" si="235"/>
        <v>142867.88099999999</v>
      </c>
      <c r="L347" s="5">
        <v>25</v>
      </c>
      <c r="M347" s="5">
        <f>K347*L347/100</f>
        <v>35716.970249999998</v>
      </c>
      <c r="N347" s="5">
        <v>10</v>
      </c>
      <c r="O347" s="5">
        <f t="shared" si="231"/>
        <v>14286.7881</v>
      </c>
      <c r="P347" s="5"/>
      <c r="Q347" s="5"/>
      <c r="R347" s="5"/>
      <c r="S347" s="5"/>
      <c r="T347" s="9">
        <v>150</v>
      </c>
      <c r="U347" s="5">
        <f>F347*H347*T347/100</f>
        <v>26545.5</v>
      </c>
      <c r="V347" s="5"/>
      <c r="W347" s="5"/>
      <c r="X347" s="5">
        <f t="shared" si="232"/>
        <v>76549.258349999989</v>
      </c>
      <c r="Y347" s="5">
        <f t="shared" si="233"/>
        <v>219417.13934999998</v>
      </c>
      <c r="Z347" s="10"/>
      <c r="AA347" s="11"/>
    </row>
    <row r="348" spans="1:27" s="59" customFormat="1" ht="17.850000000000001" customHeight="1">
      <c r="A348" s="71">
        <v>11</v>
      </c>
      <c r="B348" s="3" t="s">
        <v>202</v>
      </c>
      <c r="C348" s="4" t="s">
        <v>31</v>
      </c>
      <c r="D348" s="60">
        <v>3.7</v>
      </c>
      <c r="E348" s="5"/>
      <c r="F348" s="4">
        <v>17697</v>
      </c>
      <c r="G348" s="4">
        <v>3.45</v>
      </c>
      <c r="H348" s="6">
        <v>0.5</v>
      </c>
      <c r="I348" s="5">
        <f t="shared" si="234"/>
        <v>30527.325000000001</v>
      </c>
      <c r="J348" s="7">
        <v>2.34</v>
      </c>
      <c r="K348" s="5">
        <f t="shared" si="235"/>
        <v>71433.940499999997</v>
      </c>
      <c r="L348" s="5">
        <v>25</v>
      </c>
      <c r="M348" s="5">
        <f t="shared" ref="M348:M350" si="236">K348*L348/100</f>
        <v>17858.485124999999</v>
      </c>
      <c r="N348" s="5">
        <v>10</v>
      </c>
      <c r="O348" s="5">
        <f t="shared" si="231"/>
        <v>7143.3940499999999</v>
      </c>
      <c r="P348" s="5"/>
      <c r="Q348" s="5"/>
      <c r="R348" s="5"/>
      <c r="S348" s="5"/>
      <c r="T348" s="9"/>
      <c r="U348" s="5"/>
      <c r="V348" s="5"/>
      <c r="W348" s="5"/>
      <c r="X348" s="5">
        <f t="shared" si="232"/>
        <v>25001.879174999998</v>
      </c>
      <c r="Y348" s="5">
        <f t="shared" si="233"/>
        <v>96435.819674999992</v>
      </c>
      <c r="Z348" s="10"/>
      <c r="AA348" s="277"/>
    </row>
    <row r="349" spans="1:27" s="59" customFormat="1" ht="17.850000000000001" customHeight="1">
      <c r="A349" s="71">
        <v>12</v>
      </c>
      <c r="B349" s="311" t="s">
        <v>203</v>
      </c>
      <c r="C349" s="4" t="s">
        <v>30</v>
      </c>
      <c r="D349" s="60" t="s">
        <v>20</v>
      </c>
      <c r="E349" s="5" t="s">
        <v>18</v>
      </c>
      <c r="F349" s="4">
        <v>17697</v>
      </c>
      <c r="G349" s="4">
        <v>4.53</v>
      </c>
      <c r="H349" s="6">
        <v>1</v>
      </c>
      <c r="I349" s="5">
        <f>F349*G349*H349</f>
        <v>80167.41</v>
      </c>
      <c r="J349" s="7">
        <v>2.34</v>
      </c>
      <c r="K349" s="5">
        <f t="shared" si="235"/>
        <v>187591.73939999999</v>
      </c>
      <c r="L349" s="5">
        <v>25</v>
      </c>
      <c r="M349" s="5">
        <f t="shared" si="236"/>
        <v>46897.934849999991</v>
      </c>
      <c r="N349" s="5">
        <v>10</v>
      </c>
      <c r="O349" s="5">
        <f t="shared" si="231"/>
        <v>18759.173939999997</v>
      </c>
      <c r="P349" s="5"/>
      <c r="Q349" s="5"/>
      <c r="R349" s="5"/>
      <c r="S349" s="5"/>
      <c r="T349" s="9">
        <v>150</v>
      </c>
      <c r="U349" s="5">
        <f>F349*H349*T349/100</f>
        <v>26545.5</v>
      </c>
      <c r="V349" s="5"/>
      <c r="W349" s="5"/>
      <c r="X349" s="5">
        <f t="shared" si="232"/>
        <v>92202.608789999984</v>
      </c>
      <c r="Y349" s="5">
        <f t="shared" si="233"/>
        <v>279794.34818999999</v>
      </c>
      <c r="Z349" s="10">
        <v>1</v>
      </c>
      <c r="AA349" s="11">
        <f>K349</f>
        <v>187591.73939999999</v>
      </c>
    </row>
    <row r="350" spans="1:27" s="59" customFormat="1" ht="17.850000000000001" customHeight="1">
      <c r="A350" s="71">
        <v>13</v>
      </c>
      <c r="B350" s="3" t="s">
        <v>200</v>
      </c>
      <c r="C350" s="4" t="s">
        <v>30</v>
      </c>
      <c r="D350" s="60" t="s">
        <v>20</v>
      </c>
      <c r="E350" s="5" t="s">
        <v>18</v>
      </c>
      <c r="F350" s="4">
        <v>17697</v>
      </c>
      <c r="G350" s="4">
        <v>4.53</v>
      </c>
      <c r="H350" s="6">
        <v>0.5</v>
      </c>
      <c r="I350" s="5">
        <f t="shared" si="234"/>
        <v>40083.705000000002</v>
      </c>
      <c r="J350" s="7">
        <v>2.34</v>
      </c>
      <c r="K350" s="5">
        <f>I350*J350</f>
        <v>93795.869699999996</v>
      </c>
      <c r="L350" s="5">
        <v>25</v>
      </c>
      <c r="M350" s="5">
        <f t="shared" si="236"/>
        <v>23448.967424999995</v>
      </c>
      <c r="N350" s="5">
        <v>10</v>
      </c>
      <c r="O350" s="5">
        <f t="shared" si="231"/>
        <v>9379.5869699999985</v>
      </c>
      <c r="P350" s="5"/>
      <c r="Q350" s="5"/>
      <c r="R350" s="5"/>
      <c r="S350" s="5"/>
      <c r="T350" s="9">
        <v>150</v>
      </c>
      <c r="U350" s="5">
        <f>F350*H350*T350/100</f>
        <v>13272.75</v>
      </c>
      <c r="V350" s="5"/>
      <c r="W350" s="5"/>
      <c r="X350" s="5">
        <f t="shared" si="232"/>
        <v>46101.304394999992</v>
      </c>
      <c r="Y350" s="5">
        <f t="shared" si="233"/>
        <v>139897.17409499999</v>
      </c>
      <c r="Z350" s="10"/>
      <c r="AA350" s="277"/>
    </row>
    <row r="351" spans="1:27" s="59" customFormat="1" ht="17.850000000000001" customHeight="1">
      <c r="A351" s="71"/>
      <c r="B351" s="62" t="s">
        <v>22</v>
      </c>
      <c r="C351" s="61"/>
      <c r="D351" s="63"/>
      <c r="E351" s="5"/>
      <c r="F351" s="61"/>
      <c r="G351" s="61"/>
      <c r="H351" s="292">
        <f>SUM(H338:H350)</f>
        <v>10.75</v>
      </c>
      <c r="I351" s="142">
        <f>SUM(I338:I350)</f>
        <v>731638.22250000003</v>
      </c>
      <c r="J351" s="64"/>
      <c r="K351" s="142">
        <f>SUM(K338:K350)</f>
        <v>1712033.44065</v>
      </c>
      <c r="L351" s="64"/>
      <c r="M351" s="142">
        <f>SUM(M338:M350)</f>
        <v>410149.87503749999</v>
      </c>
      <c r="N351" s="64"/>
      <c r="O351" s="142">
        <f>SUM(O338:O350)</f>
        <v>171203.34406500001</v>
      </c>
      <c r="P351" s="64"/>
      <c r="Q351" s="142">
        <f>SUM(Q338:Q350)</f>
        <v>0</v>
      </c>
      <c r="R351" s="64"/>
      <c r="S351" s="142">
        <f>SUM(S338:S350)</f>
        <v>0</v>
      </c>
      <c r="T351" s="64"/>
      <c r="U351" s="142">
        <f>SUM(U338:U350)</f>
        <v>199091.25</v>
      </c>
      <c r="V351" s="64"/>
      <c r="W351" s="142">
        <f t="shared" ref="W351:Y351" si="237">SUM(W338:W350)</f>
        <v>0</v>
      </c>
      <c r="X351" s="142">
        <f t="shared" si="237"/>
        <v>780444.46910250001</v>
      </c>
      <c r="Y351" s="142">
        <f t="shared" si="237"/>
        <v>2492477.9097524998</v>
      </c>
      <c r="Z351" s="141">
        <f>SUM(Z338:Z350)</f>
        <v>7.75</v>
      </c>
      <c r="AA351" s="142">
        <f>SUM(AA338:AA350)</f>
        <v>1262931.36255</v>
      </c>
    </row>
    <row r="352" spans="1:27" s="59" customFormat="1" ht="17.850000000000001" customHeight="1">
      <c r="A352" s="275" t="s">
        <v>32</v>
      </c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276"/>
    </row>
    <row r="353" spans="1:27" s="59" customFormat="1" ht="17.850000000000001" customHeight="1">
      <c r="A353" s="71">
        <v>1</v>
      </c>
      <c r="B353" s="3" t="s">
        <v>167</v>
      </c>
      <c r="C353" s="4">
        <v>4</v>
      </c>
      <c r="D353" s="4"/>
      <c r="E353" s="5"/>
      <c r="F353" s="4">
        <v>17697</v>
      </c>
      <c r="G353" s="4">
        <v>2.89</v>
      </c>
      <c r="H353" s="6">
        <v>1</v>
      </c>
      <c r="I353" s="5">
        <f>F353*G353*H353</f>
        <v>51144.33</v>
      </c>
      <c r="J353" s="7">
        <v>1.45</v>
      </c>
      <c r="K353" s="8">
        <f t="shared" ref="K353:K357" si="238">I353*J353</f>
        <v>74159.2785</v>
      </c>
      <c r="L353" s="5"/>
      <c r="M353" s="5"/>
      <c r="N353" s="5">
        <v>10</v>
      </c>
      <c r="O353" s="5">
        <f>K353*N353/100</f>
        <v>7415.92785</v>
      </c>
      <c r="P353" s="5"/>
      <c r="Q353" s="5"/>
      <c r="R353" s="5">
        <v>30</v>
      </c>
      <c r="S353" s="5">
        <f>(F353*H353)*R353/100</f>
        <v>5309.1</v>
      </c>
      <c r="T353" s="5"/>
      <c r="U353" s="5"/>
      <c r="V353" s="5"/>
      <c r="W353" s="5"/>
      <c r="X353" s="5">
        <f t="shared" ref="X353:X357" si="239">W353+U353+S353+Q353+O353+M353</f>
        <v>12725.02785</v>
      </c>
      <c r="Y353" s="5">
        <f>K353+X353</f>
        <v>86884.306349999999</v>
      </c>
      <c r="Z353" s="10">
        <f>H353</f>
        <v>1</v>
      </c>
      <c r="AA353" s="11">
        <f>K353</f>
        <v>74159.2785</v>
      </c>
    </row>
    <row r="354" spans="1:27" s="59" customFormat="1" ht="17.850000000000001" customHeight="1">
      <c r="A354" s="71">
        <v>2</v>
      </c>
      <c r="B354" s="3" t="s">
        <v>360</v>
      </c>
      <c r="C354" s="4">
        <v>4</v>
      </c>
      <c r="D354" s="7"/>
      <c r="E354" s="5"/>
      <c r="F354" s="4">
        <v>17697</v>
      </c>
      <c r="G354" s="4">
        <v>2.89</v>
      </c>
      <c r="H354" s="6">
        <v>0.5</v>
      </c>
      <c r="I354" s="5">
        <f>F354*G354*H354</f>
        <v>25572.165000000001</v>
      </c>
      <c r="J354" s="7">
        <v>1.45</v>
      </c>
      <c r="K354" s="8">
        <f t="shared" si="238"/>
        <v>37079.63925</v>
      </c>
      <c r="L354" s="5"/>
      <c r="M354" s="5"/>
      <c r="N354" s="5">
        <v>10</v>
      </c>
      <c r="O354" s="5">
        <f>K354*N354/100</f>
        <v>3707.963925</v>
      </c>
      <c r="P354" s="5"/>
      <c r="Q354" s="5"/>
      <c r="R354" s="5">
        <v>30</v>
      </c>
      <c r="S354" s="5">
        <f>(F354*H354)*R354/100</f>
        <v>2654.55</v>
      </c>
      <c r="T354" s="5"/>
      <c r="U354" s="5"/>
      <c r="V354" s="5"/>
      <c r="W354" s="5"/>
      <c r="X354" s="5">
        <f t="shared" si="239"/>
        <v>6362.5139250000002</v>
      </c>
      <c r="Y354" s="5">
        <f>K354+X354</f>
        <v>43442.153174999999</v>
      </c>
      <c r="Z354" s="10">
        <f>H354</f>
        <v>0.5</v>
      </c>
      <c r="AA354" s="11">
        <f>K354</f>
        <v>37079.63925</v>
      </c>
    </row>
    <row r="355" spans="1:27" s="59" customFormat="1" ht="17.850000000000001" customHeight="1">
      <c r="A355" s="71">
        <v>3</v>
      </c>
      <c r="B355" s="3" t="s">
        <v>205</v>
      </c>
      <c r="C355" s="4">
        <v>4</v>
      </c>
      <c r="D355" s="7"/>
      <c r="E355" s="5"/>
      <c r="F355" s="4">
        <v>17697</v>
      </c>
      <c r="G355" s="4">
        <v>2.89</v>
      </c>
      <c r="H355" s="6">
        <v>1</v>
      </c>
      <c r="I355" s="5">
        <f>F355*G355*H355</f>
        <v>51144.33</v>
      </c>
      <c r="J355" s="7">
        <v>1.45</v>
      </c>
      <c r="K355" s="8">
        <f t="shared" si="238"/>
        <v>74159.2785</v>
      </c>
      <c r="L355" s="5"/>
      <c r="M355" s="5"/>
      <c r="N355" s="5">
        <v>10</v>
      </c>
      <c r="O355" s="5">
        <f>K355*N355/100</f>
        <v>7415.92785</v>
      </c>
      <c r="P355" s="5"/>
      <c r="Q355" s="5"/>
      <c r="R355" s="5">
        <v>30</v>
      </c>
      <c r="S355" s="5">
        <f>(F355*H355)*R355/100</f>
        <v>5309.1</v>
      </c>
      <c r="T355" s="5"/>
      <c r="U355" s="5"/>
      <c r="V355" s="5"/>
      <c r="W355" s="5"/>
      <c r="X355" s="5">
        <f t="shared" si="239"/>
        <v>12725.02785</v>
      </c>
      <c r="Y355" s="5">
        <f>K355+X355</f>
        <v>86884.306349999999</v>
      </c>
      <c r="Z355" s="10">
        <f>H355</f>
        <v>1</v>
      </c>
      <c r="AA355" s="11">
        <f>K355</f>
        <v>74159.2785</v>
      </c>
    </row>
    <row r="356" spans="1:27" s="59" customFormat="1" ht="17.850000000000001" customHeight="1">
      <c r="A356" s="71">
        <v>4</v>
      </c>
      <c r="B356" s="3" t="s">
        <v>206</v>
      </c>
      <c r="C356" s="4">
        <v>4</v>
      </c>
      <c r="D356" s="7"/>
      <c r="E356" s="5"/>
      <c r="F356" s="4">
        <v>17697</v>
      </c>
      <c r="G356" s="4">
        <v>2.89</v>
      </c>
      <c r="H356" s="6">
        <v>0.5</v>
      </c>
      <c r="I356" s="5">
        <f>F356*G356*H356</f>
        <v>25572.165000000001</v>
      </c>
      <c r="J356" s="7">
        <v>1.45</v>
      </c>
      <c r="K356" s="8">
        <f t="shared" si="238"/>
        <v>37079.63925</v>
      </c>
      <c r="L356" s="5"/>
      <c r="M356" s="5"/>
      <c r="N356" s="5">
        <v>10</v>
      </c>
      <c r="O356" s="5">
        <f>K356*N356/100</f>
        <v>3707.963925</v>
      </c>
      <c r="P356" s="5"/>
      <c r="Q356" s="5"/>
      <c r="R356" s="5"/>
      <c r="S356" s="5"/>
      <c r="T356" s="5"/>
      <c r="U356" s="5"/>
      <c r="V356" s="5"/>
      <c r="W356" s="5"/>
      <c r="X356" s="5">
        <f t="shared" si="239"/>
        <v>3707.963925</v>
      </c>
      <c r="Y356" s="5">
        <f>K356+X356</f>
        <v>40787.603174999997</v>
      </c>
      <c r="Z356" s="10">
        <f>H356</f>
        <v>0.5</v>
      </c>
      <c r="AA356" s="11">
        <f>K356</f>
        <v>37079.63925</v>
      </c>
    </row>
    <row r="357" spans="1:27" s="59" customFormat="1" ht="17.850000000000001" customHeight="1">
      <c r="A357" s="71">
        <v>5</v>
      </c>
      <c r="B357" s="3" t="s">
        <v>204</v>
      </c>
      <c r="C357" s="4">
        <v>4</v>
      </c>
      <c r="D357" s="7"/>
      <c r="E357" s="5"/>
      <c r="F357" s="4">
        <v>17697</v>
      </c>
      <c r="G357" s="4">
        <v>2.89</v>
      </c>
      <c r="H357" s="74">
        <v>0.25</v>
      </c>
      <c r="I357" s="5">
        <f>F357*G357*H357</f>
        <v>12786.0825</v>
      </c>
      <c r="J357" s="7">
        <v>1.45</v>
      </c>
      <c r="K357" s="8">
        <f t="shared" si="238"/>
        <v>18539.819625</v>
      </c>
      <c r="L357" s="5"/>
      <c r="M357" s="5"/>
      <c r="N357" s="5">
        <v>10</v>
      </c>
      <c r="O357" s="5">
        <f>K357*N357/100</f>
        <v>1853.9819625</v>
      </c>
      <c r="P357" s="5"/>
      <c r="Q357" s="5"/>
      <c r="R357" s="5"/>
      <c r="S357" s="5"/>
      <c r="T357" s="5"/>
      <c r="U357" s="5"/>
      <c r="V357" s="5"/>
      <c r="W357" s="5"/>
      <c r="X357" s="5">
        <f t="shared" si="239"/>
        <v>1853.9819625</v>
      </c>
      <c r="Y357" s="5">
        <f>K357+X357</f>
        <v>20393.801587499998</v>
      </c>
      <c r="Z357" s="133">
        <f>H357</f>
        <v>0.25</v>
      </c>
      <c r="AA357" s="11">
        <f>K357</f>
        <v>18539.819625</v>
      </c>
    </row>
    <row r="358" spans="1:27" s="59" customFormat="1" ht="17.850000000000001" customHeight="1">
      <c r="A358" s="71"/>
      <c r="B358" s="62" t="s">
        <v>22</v>
      </c>
      <c r="C358" s="61"/>
      <c r="D358" s="63"/>
      <c r="E358" s="5"/>
      <c r="F358" s="61"/>
      <c r="G358" s="61"/>
      <c r="H358" s="63">
        <f>SUM(H353:H357)</f>
        <v>3.25</v>
      </c>
      <c r="I358" s="142">
        <f>SUM(I353:I357)</f>
        <v>166219.07249999998</v>
      </c>
      <c r="J358" s="64"/>
      <c r="K358" s="142">
        <f>SUM(K353:K357)</f>
        <v>241017.65512499999</v>
      </c>
      <c r="L358" s="64"/>
      <c r="M358" s="142">
        <f>SUM(M353:M357)</f>
        <v>0</v>
      </c>
      <c r="N358" s="64"/>
      <c r="O358" s="142">
        <f>SUM(O353:O357)</f>
        <v>24101.765512500002</v>
      </c>
      <c r="P358" s="64"/>
      <c r="Q358" s="142">
        <f>SUM(Q353:Q357)</f>
        <v>0</v>
      </c>
      <c r="R358" s="64"/>
      <c r="S358" s="142">
        <f>SUM(S353:S357)</f>
        <v>13272.75</v>
      </c>
      <c r="T358" s="64"/>
      <c r="U358" s="142">
        <f>SUM(U353:U357)</f>
        <v>0</v>
      </c>
      <c r="V358" s="64"/>
      <c r="W358" s="142">
        <f t="shared" ref="W358:Y358" si="240">SUM(W353:W357)</f>
        <v>0</v>
      </c>
      <c r="X358" s="142">
        <f t="shared" si="240"/>
        <v>37374.515512500009</v>
      </c>
      <c r="Y358" s="142">
        <f t="shared" si="240"/>
        <v>278392.17063750001</v>
      </c>
      <c r="Z358" s="63">
        <f>SUM(Z353:Z357)</f>
        <v>3.25</v>
      </c>
      <c r="AA358" s="142">
        <f>SUM(AA353:AA357)</f>
        <v>241017.65512499999</v>
      </c>
    </row>
    <row r="359" spans="1:27" s="59" customFormat="1" ht="17.850000000000001" customHeight="1">
      <c r="A359" s="286" t="s">
        <v>34</v>
      </c>
      <c r="B359" s="287"/>
      <c r="C359" s="287"/>
      <c r="D359" s="287"/>
      <c r="E359" s="287"/>
      <c r="F359" s="287"/>
      <c r="G359" s="287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  <c r="AA359" s="288"/>
    </row>
    <row r="360" spans="1:27" s="59" customFormat="1" ht="17.850000000000001" customHeight="1">
      <c r="A360" s="71">
        <v>1</v>
      </c>
      <c r="B360" s="3" t="s">
        <v>324</v>
      </c>
      <c r="C360" s="4" t="s">
        <v>255</v>
      </c>
      <c r="D360" s="60">
        <v>9.6999999999999993</v>
      </c>
      <c r="E360" s="5"/>
      <c r="F360" s="4">
        <v>17697</v>
      </c>
      <c r="G360" s="4">
        <v>4.33</v>
      </c>
      <c r="H360" s="6">
        <v>1</v>
      </c>
      <c r="I360" s="5">
        <f>F360*G360*H360</f>
        <v>76628.009999999995</v>
      </c>
      <c r="J360" s="7">
        <v>1.45</v>
      </c>
      <c r="K360" s="8">
        <f t="shared" ref="K360:K362" si="241">I360*J360</f>
        <v>111110.6145</v>
      </c>
      <c r="L360" s="5">
        <v>25</v>
      </c>
      <c r="M360" s="5">
        <f>K360*L360/100</f>
        <v>27777.653624999999</v>
      </c>
      <c r="N360" s="5">
        <v>10</v>
      </c>
      <c r="O360" s="5">
        <f>K360*N360/100</f>
        <v>11111.061450000001</v>
      </c>
      <c r="P360" s="5"/>
      <c r="Q360" s="5"/>
      <c r="R360" s="5"/>
      <c r="S360" s="5"/>
      <c r="T360" s="5"/>
      <c r="U360" s="5"/>
      <c r="V360" s="5"/>
      <c r="W360" s="5"/>
      <c r="X360" s="5">
        <f t="shared" ref="X360:X362" si="242">W360+U360+S360+Q360+O360+M360</f>
        <v>38888.715075</v>
      </c>
      <c r="Y360" s="5">
        <f>K360+X360</f>
        <v>149999.32957499998</v>
      </c>
      <c r="Z360" s="10">
        <v>1</v>
      </c>
      <c r="AA360" s="11">
        <f>K360</f>
        <v>111110.6145</v>
      </c>
    </row>
    <row r="361" spans="1:27" s="59" customFormat="1" ht="17.850000000000001" customHeight="1">
      <c r="A361" s="71">
        <v>2</v>
      </c>
      <c r="B361" s="3" t="s">
        <v>325</v>
      </c>
      <c r="C361" s="4" t="s">
        <v>173</v>
      </c>
      <c r="D361" s="60">
        <v>10</v>
      </c>
      <c r="E361" s="5"/>
      <c r="F361" s="4">
        <v>17697</v>
      </c>
      <c r="G361" s="4">
        <v>3.16</v>
      </c>
      <c r="H361" s="6">
        <v>1</v>
      </c>
      <c r="I361" s="5">
        <f>F361*G361*H361</f>
        <v>55922.520000000004</v>
      </c>
      <c r="J361" s="7">
        <v>1.45</v>
      </c>
      <c r="K361" s="8">
        <f t="shared" si="241"/>
        <v>81087.65400000001</v>
      </c>
      <c r="L361" s="5"/>
      <c r="M361" s="5"/>
      <c r="N361" s="5">
        <v>10</v>
      </c>
      <c r="O361" s="5">
        <f>K361*N361/100</f>
        <v>8108.7654000000002</v>
      </c>
      <c r="P361" s="5"/>
      <c r="Q361" s="5"/>
      <c r="R361" s="5"/>
      <c r="S361" s="5"/>
      <c r="T361" s="5"/>
      <c r="U361" s="5"/>
      <c r="V361" s="5"/>
      <c r="W361" s="5"/>
      <c r="X361" s="5">
        <f t="shared" si="242"/>
        <v>8108.7654000000002</v>
      </c>
      <c r="Y361" s="5">
        <f>K361+X361</f>
        <v>89196.419400000013</v>
      </c>
      <c r="Z361" s="10">
        <v>1</v>
      </c>
      <c r="AA361" s="11">
        <f>K361</f>
        <v>81087.65400000001</v>
      </c>
    </row>
    <row r="362" spans="1:27" s="59" customFormat="1" ht="17.850000000000001" customHeight="1">
      <c r="A362" s="71">
        <v>3</v>
      </c>
      <c r="B362" s="3" t="s">
        <v>172</v>
      </c>
      <c r="C362" s="4">
        <v>4</v>
      </c>
      <c r="D362" s="7"/>
      <c r="E362" s="7" t="s">
        <v>232</v>
      </c>
      <c r="F362" s="4">
        <v>17697</v>
      </c>
      <c r="G362" s="4">
        <v>2.89</v>
      </c>
      <c r="H362" s="60">
        <v>1</v>
      </c>
      <c r="I362" s="5">
        <f>F362*G362*H362</f>
        <v>51144.33</v>
      </c>
      <c r="J362" s="7">
        <v>1.45</v>
      </c>
      <c r="K362" s="8">
        <f t="shared" si="241"/>
        <v>74159.2785</v>
      </c>
      <c r="L362" s="5"/>
      <c r="M362" s="5"/>
      <c r="N362" s="5">
        <v>10</v>
      </c>
      <c r="O362" s="5">
        <f>K362*N362/100</f>
        <v>7415.92785</v>
      </c>
      <c r="P362" s="5"/>
      <c r="Q362" s="5"/>
      <c r="R362" s="5"/>
      <c r="S362" s="5"/>
      <c r="T362" s="5"/>
      <c r="U362" s="5"/>
      <c r="V362" s="5">
        <v>20</v>
      </c>
      <c r="W362" s="5">
        <f>(F362*V362)/100</f>
        <v>3539.4</v>
      </c>
      <c r="X362" s="5">
        <f t="shared" si="242"/>
        <v>10955.32785</v>
      </c>
      <c r="Y362" s="5">
        <f>K362+X362</f>
        <v>85114.606350000002</v>
      </c>
      <c r="Z362" s="10">
        <v>1</v>
      </c>
      <c r="AA362" s="11">
        <f>K362</f>
        <v>74159.2785</v>
      </c>
    </row>
    <row r="363" spans="1:27" s="59" customFormat="1" ht="17.850000000000001" customHeight="1">
      <c r="A363" s="71"/>
      <c r="B363" s="62" t="s">
        <v>22</v>
      </c>
      <c r="C363" s="61"/>
      <c r="D363" s="63"/>
      <c r="E363" s="5"/>
      <c r="F363" s="61"/>
      <c r="G363" s="61"/>
      <c r="H363" s="143">
        <f>SUM(H360:H362)</f>
        <v>3</v>
      </c>
      <c r="I363" s="142">
        <f>SUM(I360:I362)</f>
        <v>183694.86</v>
      </c>
      <c r="J363" s="64"/>
      <c r="K363" s="142">
        <f>SUM(K360:K362)</f>
        <v>266357.54700000002</v>
      </c>
      <c r="L363" s="64"/>
      <c r="M363" s="142">
        <f>SUM(M360:M362)</f>
        <v>27777.653624999999</v>
      </c>
      <c r="N363" s="64"/>
      <c r="O363" s="142">
        <f>SUM(O360:O362)</f>
        <v>26635.754700000001</v>
      </c>
      <c r="P363" s="64"/>
      <c r="Q363" s="142">
        <f>SUM(Q360:Q362)</f>
        <v>0</v>
      </c>
      <c r="R363" s="64"/>
      <c r="S363" s="142">
        <f>SUM(S360:S362)</f>
        <v>0</v>
      </c>
      <c r="T363" s="64"/>
      <c r="U363" s="142">
        <f>SUM(U360:U362)</f>
        <v>0</v>
      </c>
      <c r="V363" s="64"/>
      <c r="W363" s="142">
        <f t="shared" ref="W363:Y363" si="243">SUM(W360:W362)</f>
        <v>3539.4</v>
      </c>
      <c r="X363" s="142">
        <f t="shared" si="243"/>
        <v>57952.808325000005</v>
      </c>
      <c r="Y363" s="142">
        <f t="shared" si="243"/>
        <v>324310.35532500001</v>
      </c>
      <c r="Z363" s="93">
        <f>SUM(Z360:Z362)</f>
        <v>3</v>
      </c>
      <c r="AA363" s="142">
        <f>SUM(AA360:AA362)</f>
        <v>266357.54700000002</v>
      </c>
    </row>
    <row r="364" spans="1:27" s="59" customFormat="1" ht="17.850000000000001" customHeight="1" thickBot="1">
      <c r="A364" s="212"/>
      <c r="B364" s="278" t="s">
        <v>88</v>
      </c>
      <c r="C364" s="214"/>
      <c r="D364" s="214"/>
      <c r="E364" s="279"/>
      <c r="F364" s="280"/>
      <c r="G364" s="280"/>
      <c r="H364" s="281">
        <f>H336+H351+H358+H363</f>
        <v>19.25</v>
      </c>
      <c r="I364" s="159">
        <f>I336+I351+I358+I363</f>
        <v>1250514.2625000002</v>
      </c>
      <c r="J364" s="160"/>
      <c r="K364" s="159">
        <f>K336+K351+K358+K363</f>
        <v>2797259.0504249996</v>
      </c>
      <c r="L364" s="160"/>
      <c r="M364" s="159">
        <f>M336+M351+M358+M363</f>
        <v>582390.13057500008</v>
      </c>
      <c r="N364" s="160"/>
      <c r="O364" s="159">
        <f>O336+O351+O358+O363</f>
        <v>279725.9050425</v>
      </c>
      <c r="P364" s="160"/>
      <c r="Q364" s="159">
        <f>Q336+Q351+Q358+Q363</f>
        <v>0</v>
      </c>
      <c r="R364" s="160"/>
      <c r="S364" s="159">
        <f>S336+S351+S358+S363</f>
        <v>13272.75</v>
      </c>
      <c r="T364" s="160"/>
      <c r="U364" s="159">
        <f>U336+U351+U358+U363</f>
        <v>269879.25</v>
      </c>
      <c r="V364" s="160"/>
      <c r="W364" s="159">
        <f>W336+W351+W358+W363</f>
        <v>3539.4</v>
      </c>
      <c r="X364" s="159">
        <f t="shared" ref="X364:Y364" si="244">X336+X351+X358+X363</f>
        <v>1148807.4356175</v>
      </c>
      <c r="Y364" s="159">
        <f t="shared" si="244"/>
        <v>3946066.4860424995</v>
      </c>
      <c r="Z364" s="281">
        <f>Z336+Z351+Z358+Z363</f>
        <v>15</v>
      </c>
      <c r="AA364" s="162">
        <f>AA336+AA351+AA358+AA363</f>
        <v>2022690.5604749999</v>
      </c>
    </row>
    <row r="365" spans="1:27" s="59" customFormat="1" ht="17.850000000000001" customHeight="1" thickBot="1">
      <c r="A365" s="282"/>
      <c r="B365" s="283"/>
      <c r="C365" s="283"/>
      <c r="D365" s="283"/>
      <c r="E365" s="283"/>
      <c r="F365" s="283"/>
      <c r="G365" s="283"/>
      <c r="H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</row>
    <row r="366" spans="1:27" s="59" customFormat="1" ht="17.850000000000001" customHeight="1">
      <c r="A366" s="272" t="s">
        <v>207</v>
      </c>
      <c r="B366" s="273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4"/>
    </row>
    <row r="367" spans="1:27" s="59" customFormat="1" ht="17.850000000000001" customHeight="1">
      <c r="A367" s="284" t="s">
        <v>14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285"/>
    </row>
    <row r="368" spans="1:27" s="59" customFormat="1" ht="17.850000000000001" customHeight="1">
      <c r="A368" s="71">
        <v>1</v>
      </c>
      <c r="B368" s="3" t="s">
        <v>176</v>
      </c>
      <c r="C368" s="4" t="s">
        <v>54</v>
      </c>
      <c r="D368" s="4">
        <v>1.5</v>
      </c>
      <c r="E368" s="5"/>
      <c r="F368" s="4">
        <v>17697</v>
      </c>
      <c r="G368" s="4">
        <v>4.75</v>
      </c>
      <c r="H368" s="74">
        <v>0.25</v>
      </c>
      <c r="I368" s="5">
        <f>F368*G368*H368</f>
        <v>21015.1875</v>
      </c>
      <c r="J368" s="7">
        <v>3.42</v>
      </c>
      <c r="K368" s="5">
        <f>I368*J368</f>
        <v>71871.941250000003</v>
      </c>
      <c r="L368" s="5">
        <v>25</v>
      </c>
      <c r="M368" s="5">
        <f>K368*L368/100</f>
        <v>17967.985312500001</v>
      </c>
      <c r="N368" s="5">
        <v>10</v>
      </c>
      <c r="O368" s="5">
        <f>K368*N368/100</f>
        <v>7187.1941250000009</v>
      </c>
      <c r="P368" s="5"/>
      <c r="Q368" s="5"/>
      <c r="R368" s="9"/>
      <c r="S368" s="5"/>
      <c r="T368" s="9"/>
      <c r="U368" s="5"/>
      <c r="V368" s="9"/>
      <c r="W368" s="9"/>
      <c r="X368" s="5">
        <f t="shared" ref="X368:X371" si="245">W368+U368+S368+Q368+O368+M368</f>
        <v>25155.179437500003</v>
      </c>
      <c r="Y368" s="5">
        <f>K368+X368</f>
        <v>97027.120687500006</v>
      </c>
      <c r="Z368" s="133"/>
      <c r="AA368" s="277"/>
    </row>
    <row r="369" spans="1:27" s="59" customFormat="1" ht="17.850000000000001" customHeight="1">
      <c r="A369" s="71">
        <v>2</v>
      </c>
      <c r="B369" s="3" t="s">
        <v>163</v>
      </c>
      <c r="C369" s="4" t="s">
        <v>21</v>
      </c>
      <c r="D369" s="112" t="s">
        <v>472</v>
      </c>
      <c r="E369" s="5"/>
      <c r="F369" s="4">
        <v>17697</v>
      </c>
      <c r="G369" s="4">
        <v>4.3499999999999996</v>
      </c>
      <c r="H369" s="6">
        <v>1</v>
      </c>
      <c r="I369" s="5">
        <f>F369*G369*H369</f>
        <v>76981.95</v>
      </c>
      <c r="J369" s="7">
        <v>3.42</v>
      </c>
      <c r="K369" s="5">
        <f>I369*J369</f>
        <v>263278.26899999997</v>
      </c>
      <c r="L369" s="5">
        <v>25</v>
      </c>
      <c r="M369" s="5">
        <f>K369*L369/100</f>
        <v>65819.567249999993</v>
      </c>
      <c r="N369" s="5">
        <v>10</v>
      </c>
      <c r="O369" s="5">
        <f>K369*N369/100</f>
        <v>26327.826899999996</v>
      </c>
      <c r="P369" s="5"/>
      <c r="Q369" s="5"/>
      <c r="R369" s="9"/>
      <c r="S369" s="5"/>
      <c r="T369" s="9">
        <v>200</v>
      </c>
      <c r="U369" s="5">
        <f>T369*F369*H369/100</f>
        <v>35394</v>
      </c>
      <c r="V369" s="9"/>
      <c r="W369" s="9"/>
      <c r="X369" s="5">
        <f t="shared" si="245"/>
        <v>127541.39414999999</v>
      </c>
      <c r="Y369" s="5">
        <f>K369+X369</f>
        <v>390819.66314999998</v>
      </c>
      <c r="Z369" s="133"/>
      <c r="AA369" s="11"/>
    </row>
    <row r="370" spans="1:27" s="59" customFormat="1" ht="17.850000000000001" customHeight="1">
      <c r="A370" s="71">
        <v>3</v>
      </c>
      <c r="B370" s="3" t="s">
        <v>163</v>
      </c>
      <c r="C370" s="4" t="s">
        <v>21</v>
      </c>
      <c r="D370" s="60">
        <v>1.5</v>
      </c>
      <c r="E370" s="5"/>
      <c r="F370" s="4">
        <v>17697</v>
      </c>
      <c r="G370" s="4">
        <v>4.17</v>
      </c>
      <c r="H370" s="6">
        <v>1</v>
      </c>
      <c r="I370" s="5">
        <f>F370*G370*H370</f>
        <v>73796.490000000005</v>
      </c>
      <c r="J370" s="7">
        <v>3.42</v>
      </c>
      <c r="K370" s="5">
        <f>I370*J370</f>
        <v>252383.9958</v>
      </c>
      <c r="L370" s="5">
        <v>25</v>
      </c>
      <c r="M370" s="5">
        <f>K370*L370/100</f>
        <v>63095.998950000008</v>
      </c>
      <c r="N370" s="5">
        <v>10</v>
      </c>
      <c r="O370" s="5">
        <f>K370*N370/100</f>
        <v>25238.399580000001</v>
      </c>
      <c r="P370" s="5"/>
      <c r="Q370" s="5"/>
      <c r="R370" s="9"/>
      <c r="S370" s="5"/>
      <c r="T370" s="9">
        <v>200</v>
      </c>
      <c r="U370" s="5">
        <f>T370*F370*H370/100</f>
        <v>35394</v>
      </c>
      <c r="V370" s="5"/>
      <c r="W370" s="5"/>
      <c r="X370" s="5">
        <f t="shared" ref="X370" si="246">W370+U370+S370+Q370+O370+M370</f>
        <v>123728.39853000001</v>
      </c>
      <c r="Y370" s="5">
        <f>K370+X370</f>
        <v>376112.39433000004</v>
      </c>
      <c r="Z370" s="10">
        <v>1</v>
      </c>
      <c r="AA370" s="11">
        <f>K370</f>
        <v>252383.9958</v>
      </c>
    </row>
    <row r="371" spans="1:27" s="59" customFormat="1" ht="17.850000000000001" customHeight="1">
      <c r="A371" s="71">
        <v>4</v>
      </c>
      <c r="B371" s="3" t="s">
        <v>473</v>
      </c>
      <c r="C371" s="4" t="s">
        <v>21</v>
      </c>
      <c r="D371" s="60">
        <v>1.5</v>
      </c>
      <c r="E371" s="5"/>
      <c r="F371" s="4">
        <v>17697</v>
      </c>
      <c r="G371" s="4">
        <v>4.17</v>
      </c>
      <c r="H371" s="74">
        <v>0.25</v>
      </c>
      <c r="I371" s="5">
        <f>F371*G371*H371</f>
        <v>18449.122500000001</v>
      </c>
      <c r="J371" s="7">
        <v>3.42</v>
      </c>
      <c r="K371" s="5">
        <f>I371*J371</f>
        <v>63095.998950000001</v>
      </c>
      <c r="L371" s="5">
        <v>25</v>
      </c>
      <c r="M371" s="5">
        <f>K371*L371/100</f>
        <v>15773.999737500002</v>
      </c>
      <c r="N371" s="5">
        <v>10</v>
      </c>
      <c r="O371" s="5">
        <f>K371*N371/100</f>
        <v>6309.5998950000003</v>
      </c>
      <c r="P371" s="5"/>
      <c r="Q371" s="5"/>
      <c r="R371" s="9"/>
      <c r="S371" s="5"/>
      <c r="T371" s="9"/>
      <c r="U371" s="5"/>
      <c r="V371" s="5"/>
      <c r="W371" s="5"/>
      <c r="X371" s="5">
        <f t="shared" si="245"/>
        <v>22083.599632500001</v>
      </c>
      <c r="Y371" s="5">
        <f>K371+X371</f>
        <v>85179.59858250001</v>
      </c>
      <c r="Z371" s="10"/>
      <c r="AA371" s="277"/>
    </row>
    <row r="372" spans="1:27" s="59" customFormat="1" ht="17.850000000000001" customHeight="1">
      <c r="A372" s="71"/>
      <c r="B372" s="62" t="s">
        <v>22</v>
      </c>
      <c r="C372" s="61"/>
      <c r="D372" s="63"/>
      <c r="E372" s="5"/>
      <c r="F372" s="61"/>
      <c r="G372" s="61"/>
      <c r="H372" s="130">
        <f>SUM(H368:H371)</f>
        <v>2.5</v>
      </c>
      <c r="I372" s="142">
        <f>SUM(I368:I371)</f>
        <v>190242.75</v>
      </c>
      <c r="J372" s="64"/>
      <c r="K372" s="142">
        <f>SUM(K368:K371)</f>
        <v>650630.20500000007</v>
      </c>
      <c r="L372" s="64"/>
      <c r="M372" s="142">
        <f>SUM(M368:M371)</f>
        <v>162657.55125000002</v>
      </c>
      <c r="N372" s="64"/>
      <c r="O372" s="142">
        <f>SUM(O368:O371)</f>
        <v>65063.020499999991</v>
      </c>
      <c r="P372" s="64"/>
      <c r="Q372" s="142">
        <f>SUM(Q368:Q371)</f>
        <v>0</v>
      </c>
      <c r="R372" s="64"/>
      <c r="S372" s="142">
        <f>SUM(S368:S371)</f>
        <v>0</v>
      </c>
      <c r="T372" s="64"/>
      <c r="U372" s="142">
        <f>SUM(U368:U371)</f>
        <v>70788</v>
      </c>
      <c r="V372" s="64"/>
      <c r="W372" s="142">
        <f t="shared" ref="W372:Y372" si="247">SUM(W368:W371)</f>
        <v>0</v>
      </c>
      <c r="X372" s="142">
        <f t="shared" si="247"/>
        <v>298508.57175</v>
      </c>
      <c r="Y372" s="142">
        <f t="shared" si="247"/>
        <v>949138.77675000008</v>
      </c>
      <c r="Z372" s="292">
        <f>SUM(Z368:Z371)</f>
        <v>1</v>
      </c>
      <c r="AA372" s="142">
        <f>SUM(AA368:AA371)</f>
        <v>252383.9958</v>
      </c>
    </row>
    <row r="373" spans="1:27" s="59" customFormat="1" ht="17.850000000000001" customHeight="1">
      <c r="A373" s="68" t="s">
        <v>23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70"/>
    </row>
    <row r="374" spans="1:27" s="59" customFormat="1" ht="17.850000000000001" customHeight="1">
      <c r="A374" s="71">
        <v>1</v>
      </c>
      <c r="B374" s="3" t="s">
        <v>152</v>
      </c>
      <c r="C374" s="4" t="s">
        <v>30</v>
      </c>
      <c r="D374" s="60" t="s">
        <v>20</v>
      </c>
      <c r="E374" s="5" t="s">
        <v>18</v>
      </c>
      <c r="F374" s="4">
        <v>17697</v>
      </c>
      <c r="G374" s="4">
        <v>4.53</v>
      </c>
      <c r="H374" s="6">
        <v>1</v>
      </c>
      <c r="I374" s="5">
        <f>F374*G374*H374</f>
        <v>80167.41</v>
      </c>
      <c r="J374" s="7">
        <v>2.34</v>
      </c>
      <c r="K374" s="5">
        <f>I374*J374</f>
        <v>187591.73939999999</v>
      </c>
      <c r="L374" s="5">
        <v>25</v>
      </c>
      <c r="M374" s="5">
        <f t="shared" ref="M374:M384" si="248">K374*L374/100</f>
        <v>46897.934849999991</v>
      </c>
      <c r="N374" s="5">
        <v>10</v>
      </c>
      <c r="O374" s="5">
        <f t="shared" ref="O374:O384" si="249">K374*N374/100</f>
        <v>18759.173939999997</v>
      </c>
      <c r="P374" s="5"/>
      <c r="Q374" s="5"/>
      <c r="R374" s="5"/>
      <c r="S374" s="5"/>
      <c r="T374" s="9">
        <v>150</v>
      </c>
      <c r="U374" s="5">
        <f>F374*H374*T374/100</f>
        <v>26545.5</v>
      </c>
      <c r="V374" s="5"/>
      <c r="W374" s="5"/>
      <c r="X374" s="5">
        <f t="shared" ref="X374:X384" si="250">W374+U374+S374+Q374+O374+M374</f>
        <v>92202.608789999984</v>
      </c>
      <c r="Y374" s="5">
        <f t="shared" ref="Y374:Y384" si="251">K374+X374</f>
        <v>279794.34818999999</v>
      </c>
      <c r="Z374" s="10">
        <v>1</v>
      </c>
      <c r="AA374" s="11">
        <f t="shared" ref="AA374:AA379" si="252">K374</f>
        <v>187591.73939999999</v>
      </c>
    </row>
    <row r="375" spans="1:27" s="59" customFormat="1" ht="17.850000000000001" customHeight="1">
      <c r="A375" s="71">
        <v>2</v>
      </c>
      <c r="B375" s="3" t="s">
        <v>152</v>
      </c>
      <c r="C375" s="4" t="s">
        <v>30</v>
      </c>
      <c r="D375" s="60" t="s">
        <v>20</v>
      </c>
      <c r="E375" s="5" t="s">
        <v>18</v>
      </c>
      <c r="F375" s="4">
        <v>17697</v>
      </c>
      <c r="G375" s="4">
        <v>4.53</v>
      </c>
      <c r="H375" s="6">
        <v>0.5</v>
      </c>
      <c r="I375" s="5">
        <f>F375*G375*H375</f>
        <v>40083.705000000002</v>
      </c>
      <c r="J375" s="7">
        <v>2.34</v>
      </c>
      <c r="K375" s="5">
        <f>I375*J375</f>
        <v>93795.869699999996</v>
      </c>
      <c r="L375" s="5">
        <v>25</v>
      </c>
      <c r="M375" s="5">
        <f t="shared" ref="M375" si="253">K375*L375/100</f>
        <v>23448.967424999995</v>
      </c>
      <c r="N375" s="5">
        <v>10</v>
      </c>
      <c r="O375" s="5">
        <f t="shared" ref="O375" si="254">K375*N375/100</f>
        <v>9379.5869699999985</v>
      </c>
      <c r="P375" s="5"/>
      <c r="Q375" s="5"/>
      <c r="R375" s="5"/>
      <c r="S375" s="5"/>
      <c r="T375" s="9">
        <v>150</v>
      </c>
      <c r="U375" s="5">
        <f>F375*H375*T375/100</f>
        <v>13272.75</v>
      </c>
      <c r="V375" s="5"/>
      <c r="W375" s="5"/>
      <c r="X375" s="5">
        <f t="shared" ref="X375" si="255">W375+U375+S375+Q375+O375+M375</f>
        <v>46101.304394999992</v>
      </c>
      <c r="Y375" s="5">
        <f t="shared" ref="Y375" si="256">K375+X375</f>
        <v>139897.17409499999</v>
      </c>
      <c r="Z375" s="10">
        <v>1</v>
      </c>
      <c r="AA375" s="11">
        <f t="shared" si="252"/>
        <v>93795.869699999996</v>
      </c>
    </row>
    <row r="376" spans="1:27" s="59" customFormat="1" ht="17.850000000000001" customHeight="1">
      <c r="A376" s="71">
        <v>3</v>
      </c>
      <c r="B376" s="3" t="s">
        <v>320</v>
      </c>
      <c r="C376" s="4" t="s">
        <v>31</v>
      </c>
      <c r="D376" s="60">
        <v>7</v>
      </c>
      <c r="E376" s="5"/>
      <c r="F376" s="4">
        <v>17697</v>
      </c>
      <c r="G376" s="4">
        <v>3.53</v>
      </c>
      <c r="H376" s="6">
        <v>0.5</v>
      </c>
      <c r="I376" s="5">
        <f>F376*G376*H376</f>
        <v>31235.204999999998</v>
      </c>
      <c r="J376" s="7">
        <v>2.34</v>
      </c>
      <c r="K376" s="5">
        <f>I376*J376</f>
        <v>73090.37969999999</v>
      </c>
      <c r="L376" s="5">
        <v>25</v>
      </c>
      <c r="M376" s="5">
        <f t="shared" si="248"/>
        <v>18272.594924999998</v>
      </c>
      <c r="N376" s="5">
        <v>10</v>
      </c>
      <c r="O376" s="5">
        <f t="shared" si="249"/>
        <v>7309.0379699999994</v>
      </c>
      <c r="P376" s="5"/>
      <c r="Q376" s="5"/>
      <c r="R376" s="5"/>
      <c r="S376" s="5"/>
      <c r="T376" s="9">
        <v>150</v>
      </c>
      <c r="U376" s="5">
        <f>F376*H376*T376/100</f>
        <v>13272.75</v>
      </c>
      <c r="V376" s="5"/>
      <c r="W376" s="5"/>
      <c r="X376" s="5">
        <f t="shared" si="250"/>
        <v>38854.382894999995</v>
      </c>
      <c r="Y376" s="5">
        <f t="shared" si="251"/>
        <v>111944.76259499998</v>
      </c>
      <c r="Z376" s="10">
        <v>1</v>
      </c>
      <c r="AA376" s="11">
        <f t="shared" si="252"/>
        <v>73090.37969999999</v>
      </c>
    </row>
    <row r="377" spans="1:27" s="59" customFormat="1" ht="17.850000000000001" customHeight="1">
      <c r="A377" s="71">
        <v>4</v>
      </c>
      <c r="B377" s="3" t="s">
        <v>320</v>
      </c>
      <c r="C377" s="4" t="s">
        <v>31</v>
      </c>
      <c r="D377" s="60" t="s">
        <v>20</v>
      </c>
      <c r="E377" s="5"/>
      <c r="F377" s="4">
        <v>17697</v>
      </c>
      <c r="G377" s="4">
        <v>3.73</v>
      </c>
      <c r="H377" s="6">
        <v>1</v>
      </c>
      <c r="I377" s="5">
        <f>F377*G377*H377</f>
        <v>66009.81</v>
      </c>
      <c r="J377" s="7">
        <v>2.34</v>
      </c>
      <c r="K377" s="5">
        <f>I377*J377</f>
        <v>154462.95539999998</v>
      </c>
      <c r="L377" s="5">
        <v>25</v>
      </c>
      <c r="M377" s="5">
        <f t="shared" ref="M377" si="257">K377*L377/100</f>
        <v>38615.738849999994</v>
      </c>
      <c r="N377" s="5">
        <v>10</v>
      </c>
      <c r="O377" s="5">
        <f t="shared" ref="O377" si="258">K377*N377/100</f>
        <v>15446.295539999997</v>
      </c>
      <c r="P377" s="5"/>
      <c r="Q377" s="5"/>
      <c r="R377" s="5"/>
      <c r="S377" s="5"/>
      <c r="T377" s="9">
        <v>150</v>
      </c>
      <c r="U377" s="5">
        <f>F377*H377*T377/100</f>
        <v>26545.5</v>
      </c>
      <c r="V377" s="5"/>
      <c r="W377" s="5"/>
      <c r="X377" s="5">
        <f t="shared" ref="X377" si="259">W377+U377+S377+Q377+O377+M377</f>
        <v>80607.534389999986</v>
      </c>
      <c r="Y377" s="5">
        <f t="shared" ref="Y377" si="260">K377+X377</f>
        <v>235070.48978999996</v>
      </c>
      <c r="Z377" s="10">
        <v>1</v>
      </c>
      <c r="AA377" s="11">
        <f t="shared" si="252"/>
        <v>154462.95539999998</v>
      </c>
    </row>
    <row r="378" spans="1:27" s="59" customFormat="1" ht="17.850000000000001" customHeight="1">
      <c r="A378" s="71">
        <v>5</v>
      </c>
      <c r="B378" s="3" t="s">
        <v>153</v>
      </c>
      <c r="C378" s="4" t="s">
        <v>30</v>
      </c>
      <c r="D378" s="60" t="s">
        <v>20</v>
      </c>
      <c r="E378" s="5" t="s">
        <v>18</v>
      </c>
      <c r="F378" s="4">
        <v>17697</v>
      </c>
      <c r="G378" s="4">
        <v>4.53</v>
      </c>
      <c r="H378" s="6">
        <v>1</v>
      </c>
      <c r="I378" s="5">
        <f>F378*G378*H378</f>
        <v>80167.41</v>
      </c>
      <c r="J378" s="7">
        <v>2.34</v>
      </c>
      <c r="K378" s="5">
        <f>I378*J378</f>
        <v>187591.73939999999</v>
      </c>
      <c r="L378" s="5">
        <v>25</v>
      </c>
      <c r="M378" s="5">
        <f t="shared" si="248"/>
        <v>46897.934849999991</v>
      </c>
      <c r="N378" s="5">
        <v>10</v>
      </c>
      <c r="O378" s="5">
        <f t="shared" si="249"/>
        <v>18759.173939999997</v>
      </c>
      <c r="P378" s="5"/>
      <c r="Q378" s="5"/>
      <c r="R378" s="5"/>
      <c r="S378" s="5"/>
      <c r="T378" s="9">
        <v>150</v>
      </c>
      <c r="U378" s="5">
        <f>F378*H378*T378/100</f>
        <v>26545.5</v>
      </c>
      <c r="V378" s="5"/>
      <c r="W378" s="5"/>
      <c r="X378" s="5">
        <f t="shared" si="250"/>
        <v>92202.608789999984</v>
      </c>
      <c r="Y378" s="5">
        <f t="shared" si="251"/>
        <v>279794.34818999999</v>
      </c>
      <c r="Z378" s="10">
        <v>1</v>
      </c>
      <c r="AA378" s="11">
        <f t="shared" si="252"/>
        <v>187591.73939999999</v>
      </c>
    </row>
    <row r="379" spans="1:27" s="59" customFormat="1" ht="17.850000000000001" customHeight="1">
      <c r="A379" s="71">
        <v>6</v>
      </c>
      <c r="B379" s="3" t="s">
        <v>234</v>
      </c>
      <c r="C379" s="4" t="s">
        <v>31</v>
      </c>
      <c r="D379" s="60">
        <v>24.6</v>
      </c>
      <c r="E379" s="5"/>
      <c r="F379" s="4">
        <v>17697</v>
      </c>
      <c r="G379" s="4">
        <v>3.69</v>
      </c>
      <c r="H379" s="6">
        <v>1</v>
      </c>
      <c r="I379" s="5">
        <f t="shared" ref="I379:I384" si="261">F379*G379*H379</f>
        <v>65301.93</v>
      </c>
      <c r="J379" s="7">
        <v>2.34</v>
      </c>
      <c r="K379" s="5">
        <f t="shared" ref="K379:K384" si="262">I379*J379</f>
        <v>152806.51619999998</v>
      </c>
      <c r="L379" s="5">
        <v>25</v>
      </c>
      <c r="M379" s="5">
        <f t="shared" si="248"/>
        <v>38201.629049999996</v>
      </c>
      <c r="N379" s="5">
        <v>10</v>
      </c>
      <c r="O379" s="5">
        <f t="shared" si="249"/>
        <v>15280.651619999997</v>
      </c>
      <c r="P379" s="5"/>
      <c r="Q379" s="5"/>
      <c r="R379" s="9"/>
      <c r="S379" s="5"/>
      <c r="T379" s="9"/>
      <c r="U379" s="5"/>
      <c r="V379" s="5"/>
      <c r="W379" s="5"/>
      <c r="X379" s="5">
        <f t="shared" si="250"/>
        <v>53482.280669999993</v>
      </c>
      <c r="Y379" s="5">
        <f t="shared" si="251"/>
        <v>206288.79686999996</v>
      </c>
      <c r="Z379" s="10">
        <v>1</v>
      </c>
      <c r="AA379" s="11">
        <f t="shared" si="252"/>
        <v>152806.51619999998</v>
      </c>
    </row>
    <row r="380" spans="1:27" s="59" customFormat="1" ht="17.850000000000001" customHeight="1">
      <c r="A380" s="71">
        <v>7</v>
      </c>
      <c r="B380" s="3" t="s">
        <v>383</v>
      </c>
      <c r="C380" s="4" t="s">
        <v>31</v>
      </c>
      <c r="D380" s="60">
        <v>24.6</v>
      </c>
      <c r="E380" s="5"/>
      <c r="F380" s="4">
        <v>17697</v>
      </c>
      <c r="G380" s="4">
        <v>3.69</v>
      </c>
      <c r="H380" s="74">
        <v>0.25</v>
      </c>
      <c r="I380" s="5">
        <f t="shared" si="261"/>
        <v>16325.4825</v>
      </c>
      <c r="J380" s="7">
        <v>2.34</v>
      </c>
      <c r="K380" s="5">
        <f t="shared" si="262"/>
        <v>38201.629049999996</v>
      </c>
      <c r="L380" s="5">
        <v>25</v>
      </c>
      <c r="M380" s="5">
        <f t="shared" si="248"/>
        <v>9550.407262499999</v>
      </c>
      <c r="N380" s="5">
        <v>10</v>
      </c>
      <c r="O380" s="5">
        <f t="shared" si="249"/>
        <v>3820.1629049999992</v>
      </c>
      <c r="P380" s="5"/>
      <c r="Q380" s="5"/>
      <c r="R380" s="9"/>
      <c r="S380" s="5"/>
      <c r="T380" s="9">
        <v>20</v>
      </c>
      <c r="U380" s="5">
        <f>F380*H380*T380/100</f>
        <v>884.85</v>
      </c>
      <c r="V380" s="9">
        <v>20</v>
      </c>
      <c r="W380" s="5">
        <f>H380*J380*V380/100</f>
        <v>0.11699999999999999</v>
      </c>
      <c r="X380" s="5">
        <f t="shared" si="250"/>
        <v>14255.537167499999</v>
      </c>
      <c r="Y380" s="5">
        <f t="shared" si="251"/>
        <v>52457.166217499995</v>
      </c>
      <c r="Z380" s="10"/>
      <c r="AA380" s="277"/>
    </row>
    <row r="381" spans="1:27" s="59" customFormat="1" ht="17.850000000000001" customHeight="1">
      <c r="A381" s="71">
        <v>8</v>
      </c>
      <c r="B381" s="3" t="s">
        <v>361</v>
      </c>
      <c r="C381" s="4" t="s">
        <v>31</v>
      </c>
      <c r="D381" s="60">
        <v>2.9</v>
      </c>
      <c r="E381" s="5"/>
      <c r="F381" s="4">
        <v>17697</v>
      </c>
      <c r="G381" s="4">
        <v>3.41</v>
      </c>
      <c r="H381" s="74">
        <v>0.75</v>
      </c>
      <c r="I381" s="5">
        <f t="shared" si="261"/>
        <v>45260.077499999999</v>
      </c>
      <c r="J381" s="7">
        <v>2.34</v>
      </c>
      <c r="K381" s="5">
        <f t="shared" si="262"/>
        <v>105908.58134999999</v>
      </c>
      <c r="L381" s="5">
        <v>25</v>
      </c>
      <c r="M381" s="5">
        <f t="shared" si="248"/>
        <v>26477.145337499998</v>
      </c>
      <c r="N381" s="5">
        <v>10</v>
      </c>
      <c r="O381" s="5">
        <f t="shared" si="249"/>
        <v>10590.858134999999</v>
      </c>
      <c r="P381" s="5"/>
      <c r="Q381" s="5"/>
      <c r="R381" s="5"/>
      <c r="S381" s="5"/>
      <c r="T381" s="9"/>
      <c r="U381" s="5"/>
      <c r="V381" s="5"/>
      <c r="W381" s="5"/>
      <c r="X381" s="5">
        <f t="shared" si="250"/>
        <v>37068.0034725</v>
      </c>
      <c r="Y381" s="5">
        <f t="shared" si="251"/>
        <v>142976.58482250001</v>
      </c>
      <c r="Z381" s="133">
        <f>H381</f>
        <v>0.75</v>
      </c>
      <c r="AA381" s="11">
        <f>K381</f>
        <v>105908.58134999999</v>
      </c>
    </row>
    <row r="382" spans="1:27" s="59" customFormat="1" ht="17.850000000000001" customHeight="1">
      <c r="A382" s="71">
        <v>9</v>
      </c>
      <c r="B382" s="3" t="s">
        <v>208</v>
      </c>
      <c r="C382" s="4" t="s">
        <v>31</v>
      </c>
      <c r="D382" s="60">
        <v>23.2</v>
      </c>
      <c r="E382" s="5"/>
      <c r="F382" s="4">
        <v>17697</v>
      </c>
      <c r="G382" s="4">
        <v>3.69</v>
      </c>
      <c r="H382" s="6">
        <v>0.5</v>
      </c>
      <c r="I382" s="5">
        <f t="shared" si="261"/>
        <v>32650.965</v>
      </c>
      <c r="J382" s="7">
        <v>2.34</v>
      </c>
      <c r="K382" s="5">
        <f t="shared" si="262"/>
        <v>76403.258099999992</v>
      </c>
      <c r="L382" s="5">
        <v>25</v>
      </c>
      <c r="M382" s="5">
        <f t="shared" si="248"/>
        <v>19100.814524999998</v>
      </c>
      <c r="N382" s="5">
        <v>10</v>
      </c>
      <c r="O382" s="5">
        <f t="shared" si="249"/>
        <v>7640.3258099999985</v>
      </c>
      <c r="P382" s="5"/>
      <c r="Q382" s="5"/>
      <c r="R382" s="5"/>
      <c r="S382" s="5"/>
      <c r="T382" s="9"/>
      <c r="U382" s="5"/>
      <c r="V382" s="5"/>
      <c r="W382" s="5"/>
      <c r="X382" s="5">
        <f t="shared" si="250"/>
        <v>26741.140334999996</v>
      </c>
      <c r="Y382" s="5">
        <f t="shared" si="251"/>
        <v>103144.39843499998</v>
      </c>
      <c r="Z382" s="10">
        <v>0.5</v>
      </c>
      <c r="AA382" s="11">
        <f>K382</f>
        <v>76403.258099999992</v>
      </c>
    </row>
    <row r="383" spans="1:27" s="59" customFormat="1" ht="17.850000000000001" customHeight="1">
      <c r="A383" s="71">
        <v>10</v>
      </c>
      <c r="B383" s="3" t="s">
        <v>362</v>
      </c>
      <c r="C383" s="4" t="s">
        <v>31</v>
      </c>
      <c r="D383" s="60">
        <v>15.3</v>
      </c>
      <c r="E383" s="5"/>
      <c r="F383" s="4">
        <v>17697</v>
      </c>
      <c r="G383" s="4">
        <v>3.61</v>
      </c>
      <c r="H383" s="6">
        <v>1</v>
      </c>
      <c r="I383" s="5">
        <f t="shared" si="261"/>
        <v>63886.17</v>
      </c>
      <c r="J383" s="7">
        <v>2.34</v>
      </c>
      <c r="K383" s="5">
        <f t="shared" si="262"/>
        <v>149493.6378</v>
      </c>
      <c r="L383" s="5">
        <v>25</v>
      </c>
      <c r="M383" s="5">
        <f t="shared" si="248"/>
        <v>37373.409449999999</v>
      </c>
      <c r="N383" s="5">
        <v>10</v>
      </c>
      <c r="O383" s="5">
        <f t="shared" si="249"/>
        <v>14949.36378</v>
      </c>
      <c r="P383" s="5"/>
      <c r="Q383" s="5"/>
      <c r="R383" s="5"/>
      <c r="S383" s="5"/>
      <c r="T383" s="9">
        <v>150</v>
      </c>
      <c r="U383" s="5">
        <f>F383*H383*T383/100</f>
        <v>26545.5</v>
      </c>
      <c r="V383" s="5"/>
      <c r="W383" s="5"/>
      <c r="X383" s="5">
        <f t="shared" si="250"/>
        <v>78868.273229999992</v>
      </c>
      <c r="Y383" s="5">
        <f t="shared" si="251"/>
        <v>228361.91102999999</v>
      </c>
      <c r="Z383" s="10">
        <v>1</v>
      </c>
      <c r="AA383" s="11">
        <f>K383</f>
        <v>149493.6378</v>
      </c>
    </row>
    <row r="384" spans="1:27" s="59" customFormat="1" ht="17.850000000000001" customHeight="1">
      <c r="A384" s="71">
        <v>11</v>
      </c>
      <c r="B384" s="3" t="s">
        <v>363</v>
      </c>
      <c r="C384" s="4" t="s">
        <v>31</v>
      </c>
      <c r="D384" s="60">
        <v>15.3</v>
      </c>
      <c r="E384" s="5"/>
      <c r="F384" s="4">
        <v>17697</v>
      </c>
      <c r="G384" s="4">
        <v>3.61</v>
      </c>
      <c r="H384" s="74">
        <v>0.25</v>
      </c>
      <c r="I384" s="5">
        <f t="shared" si="261"/>
        <v>15971.5425</v>
      </c>
      <c r="J384" s="7">
        <v>2.34</v>
      </c>
      <c r="K384" s="5">
        <f t="shared" si="262"/>
        <v>37373.409449999999</v>
      </c>
      <c r="L384" s="5">
        <v>25</v>
      </c>
      <c r="M384" s="5">
        <f t="shared" si="248"/>
        <v>9343.3523624999998</v>
      </c>
      <c r="N384" s="5">
        <v>10</v>
      </c>
      <c r="O384" s="5">
        <f t="shared" si="249"/>
        <v>3737.3409449999999</v>
      </c>
      <c r="P384" s="5"/>
      <c r="Q384" s="5"/>
      <c r="R384" s="5"/>
      <c r="S384" s="5"/>
      <c r="T384" s="9"/>
      <c r="U384" s="5"/>
      <c r="V384" s="5"/>
      <c r="W384" s="5"/>
      <c r="X384" s="5">
        <f t="shared" si="250"/>
        <v>13080.6933075</v>
      </c>
      <c r="Y384" s="5">
        <f t="shared" si="251"/>
        <v>50454.102757499997</v>
      </c>
      <c r="Z384" s="4"/>
      <c r="AA384" s="277"/>
    </row>
    <row r="385" spans="1:27" s="59" customFormat="1" ht="17.850000000000001" customHeight="1">
      <c r="A385" s="71"/>
      <c r="B385" s="62" t="s">
        <v>22</v>
      </c>
      <c r="C385" s="61"/>
      <c r="D385" s="63"/>
      <c r="E385" s="5"/>
      <c r="F385" s="61"/>
      <c r="G385" s="61"/>
      <c r="H385" s="63">
        <f>SUM(H374:H384)</f>
        <v>7.75</v>
      </c>
      <c r="I385" s="142">
        <f>SUM(I374:I384)</f>
        <v>537059.70750000002</v>
      </c>
      <c r="J385" s="64"/>
      <c r="K385" s="142">
        <f>SUM(K374:K384)</f>
        <v>1256719.7155499998</v>
      </c>
      <c r="L385" s="64"/>
      <c r="M385" s="142">
        <f>SUM(M374:M384)</f>
        <v>314179.9288874999</v>
      </c>
      <c r="N385" s="64"/>
      <c r="O385" s="142">
        <f>SUM(O374:O384)</f>
        <v>125671.97155499998</v>
      </c>
      <c r="P385" s="64"/>
      <c r="Q385" s="142">
        <f>SUM(Q374:Q384)</f>
        <v>0</v>
      </c>
      <c r="R385" s="64"/>
      <c r="S385" s="142">
        <f>SUM(S374:S384)</f>
        <v>0</v>
      </c>
      <c r="T385" s="64"/>
      <c r="U385" s="142">
        <f>SUM(U374:U384)</f>
        <v>133612.35</v>
      </c>
      <c r="V385" s="64"/>
      <c r="W385" s="142">
        <f t="shared" ref="W385:Y385" si="263">SUM(W374:W384)</f>
        <v>0.11699999999999999</v>
      </c>
      <c r="X385" s="142">
        <f t="shared" si="263"/>
        <v>573464.36744249996</v>
      </c>
      <c r="Y385" s="142">
        <f t="shared" si="263"/>
        <v>1830184.0829925002</v>
      </c>
      <c r="Z385" s="141">
        <f>SUM(Z374:Z384)</f>
        <v>8.25</v>
      </c>
      <c r="AA385" s="142">
        <f>SUM(AA374:AA384)</f>
        <v>1181144.6770499998</v>
      </c>
    </row>
    <row r="386" spans="1:27" s="59" customFormat="1" ht="17.850000000000001" customHeight="1">
      <c r="A386" s="275">
        <v>532635.45750000002</v>
      </c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276"/>
    </row>
    <row r="387" spans="1:27" s="59" customFormat="1" ht="17.850000000000001" customHeight="1">
      <c r="A387" s="71">
        <v>1</v>
      </c>
      <c r="B387" s="3" t="s">
        <v>167</v>
      </c>
      <c r="C387" s="4">
        <v>4</v>
      </c>
      <c r="D387" s="4"/>
      <c r="E387" s="5"/>
      <c r="F387" s="4">
        <v>17697</v>
      </c>
      <c r="G387" s="4">
        <v>2.89</v>
      </c>
      <c r="H387" s="6">
        <v>1</v>
      </c>
      <c r="I387" s="5">
        <f>F387*G387*H387</f>
        <v>51144.33</v>
      </c>
      <c r="J387" s="7">
        <v>1.45</v>
      </c>
      <c r="K387" s="8">
        <f t="shared" ref="K387:K388" si="264">I387*J387</f>
        <v>74159.2785</v>
      </c>
      <c r="L387" s="5"/>
      <c r="M387" s="5"/>
      <c r="N387" s="5">
        <v>10</v>
      </c>
      <c r="O387" s="5">
        <f>K387*N387/100</f>
        <v>7415.92785</v>
      </c>
      <c r="P387" s="5"/>
      <c r="Q387" s="5"/>
      <c r="R387" s="5">
        <v>30</v>
      </c>
      <c r="S387" s="5">
        <f>(F387*H387)*R387/100</f>
        <v>5309.1</v>
      </c>
      <c r="T387" s="9"/>
      <c r="U387" s="5"/>
      <c r="V387" s="5"/>
      <c r="W387" s="5"/>
      <c r="X387" s="5">
        <f t="shared" ref="X387:X388" si="265">W387+U387+S387+Q387+O387+M387</f>
        <v>12725.02785</v>
      </c>
      <c r="Y387" s="5">
        <f>K387+X387</f>
        <v>86884.306349999999</v>
      </c>
      <c r="Z387" s="10">
        <v>1</v>
      </c>
      <c r="AA387" s="11">
        <f>K387</f>
        <v>74159.2785</v>
      </c>
    </row>
    <row r="388" spans="1:27" s="59" customFormat="1" ht="17.850000000000001" customHeight="1">
      <c r="A388" s="71">
        <v>2</v>
      </c>
      <c r="B388" s="3" t="s">
        <v>209</v>
      </c>
      <c r="C388" s="4">
        <v>4</v>
      </c>
      <c r="D388" s="7"/>
      <c r="E388" s="5"/>
      <c r="F388" s="4">
        <v>17697</v>
      </c>
      <c r="G388" s="4">
        <v>2.89</v>
      </c>
      <c r="H388" s="6">
        <v>0.5</v>
      </c>
      <c r="I388" s="5">
        <f>F388*G388*H388</f>
        <v>25572.165000000001</v>
      </c>
      <c r="J388" s="7">
        <v>1.45</v>
      </c>
      <c r="K388" s="8">
        <f t="shared" si="264"/>
        <v>37079.63925</v>
      </c>
      <c r="L388" s="5"/>
      <c r="M388" s="5"/>
      <c r="N388" s="5">
        <v>10</v>
      </c>
      <c r="O388" s="5">
        <f>K388*N388/100</f>
        <v>3707.963925</v>
      </c>
      <c r="P388" s="5"/>
      <c r="Q388" s="5"/>
      <c r="R388" s="5">
        <v>30</v>
      </c>
      <c r="S388" s="5">
        <f>(F388*H388)*R388/100</f>
        <v>2654.55</v>
      </c>
      <c r="T388" s="9"/>
      <c r="U388" s="5"/>
      <c r="V388" s="5"/>
      <c r="W388" s="5"/>
      <c r="X388" s="5">
        <f t="shared" si="265"/>
        <v>6362.5139250000002</v>
      </c>
      <c r="Y388" s="5">
        <f>K388+X388</f>
        <v>43442.153174999999</v>
      </c>
      <c r="Z388" s="10">
        <v>0.5</v>
      </c>
      <c r="AA388" s="11">
        <f>K388</f>
        <v>37079.63925</v>
      </c>
    </row>
    <row r="389" spans="1:27" s="59" customFormat="1" ht="17.850000000000001" customHeight="1">
      <c r="A389" s="71"/>
      <c r="B389" s="62" t="s">
        <v>22</v>
      </c>
      <c r="C389" s="61"/>
      <c r="D389" s="63"/>
      <c r="E389" s="5"/>
      <c r="F389" s="61"/>
      <c r="G389" s="61"/>
      <c r="H389" s="65">
        <f>SUM(H387:H388)</f>
        <v>1.5</v>
      </c>
      <c r="I389" s="142">
        <f>SUM(I387:I388)</f>
        <v>76716.494999999995</v>
      </c>
      <c r="J389" s="64"/>
      <c r="K389" s="142">
        <f>SUM(K387:K388)</f>
        <v>111238.91774999999</v>
      </c>
      <c r="L389" s="64"/>
      <c r="M389" s="142">
        <f>SUM(M387:M388)</f>
        <v>0</v>
      </c>
      <c r="N389" s="64"/>
      <c r="O389" s="142">
        <f>SUM(O387:O388)</f>
        <v>11123.891775</v>
      </c>
      <c r="P389" s="64"/>
      <c r="Q389" s="142">
        <f>SUM(Q387:Q388)</f>
        <v>0</v>
      </c>
      <c r="R389" s="64"/>
      <c r="S389" s="142">
        <f>SUM(S387:S388)</f>
        <v>7963.6500000000005</v>
      </c>
      <c r="T389" s="64"/>
      <c r="U389" s="142">
        <f>SUM(U387:U388)</f>
        <v>0</v>
      </c>
      <c r="V389" s="64"/>
      <c r="W389" s="142">
        <f t="shared" ref="W389:Y389" si="266">SUM(W387:W388)</f>
        <v>0</v>
      </c>
      <c r="X389" s="142">
        <f t="shared" si="266"/>
        <v>19087.541775000002</v>
      </c>
      <c r="Y389" s="142">
        <f t="shared" si="266"/>
        <v>130326.459525</v>
      </c>
      <c r="Z389" s="143">
        <f>SUM(Z387:Z388)</f>
        <v>1.5</v>
      </c>
      <c r="AA389" s="142">
        <f>SUM(AA387:AA388)</f>
        <v>111238.91774999999</v>
      </c>
    </row>
    <row r="390" spans="1:27" s="59" customFormat="1" ht="17.850000000000001" customHeight="1">
      <c r="A390" s="275" t="s">
        <v>34</v>
      </c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276"/>
    </row>
    <row r="391" spans="1:27" s="59" customFormat="1" ht="17.850000000000001" customHeight="1">
      <c r="A391" s="71">
        <v>1</v>
      </c>
      <c r="B391" s="3" t="s">
        <v>324</v>
      </c>
      <c r="C391" s="4" t="s">
        <v>256</v>
      </c>
      <c r="D391" s="60">
        <v>13</v>
      </c>
      <c r="E391" s="5"/>
      <c r="F391" s="4">
        <v>17697</v>
      </c>
      <c r="G391" s="4">
        <v>3.61</v>
      </c>
      <c r="H391" s="6">
        <v>1</v>
      </c>
      <c r="I391" s="5">
        <f t="shared" ref="I391:I397" si="267">F391*G391*H391</f>
        <v>63886.17</v>
      </c>
      <c r="J391" s="7">
        <v>1.45</v>
      </c>
      <c r="K391" s="8">
        <f t="shared" ref="K391:K397" si="268">I391*J391</f>
        <v>92634.946499999991</v>
      </c>
      <c r="L391" s="5">
        <v>25</v>
      </c>
      <c r="M391" s="5">
        <f>K391*L391/100</f>
        <v>23158.736624999998</v>
      </c>
      <c r="N391" s="5">
        <v>10</v>
      </c>
      <c r="O391" s="5">
        <f t="shared" ref="O391:O397" si="269">K391*N391/100</f>
        <v>9263.4946499999987</v>
      </c>
      <c r="P391" s="5"/>
      <c r="Q391" s="5"/>
      <c r="R391" s="5"/>
      <c r="S391" s="5"/>
      <c r="T391" s="9"/>
      <c r="U391" s="5"/>
      <c r="V391" s="5"/>
      <c r="W391" s="5"/>
      <c r="X391" s="5">
        <f t="shared" ref="X391:X397" si="270">W391+U391+S391+Q391+O391+M391</f>
        <v>32422.231274999998</v>
      </c>
      <c r="Y391" s="5">
        <f t="shared" ref="Y391:Y397" si="271">K391+X391</f>
        <v>125057.17777499999</v>
      </c>
      <c r="Z391" s="10">
        <v>1</v>
      </c>
      <c r="AA391" s="11">
        <f t="shared" ref="AA391:AA397" si="272">K391</f>
        <v>92634.946499999991</v>
      </c>
    </row>
    <row r="392" spans="1:27" s="59" customFormat="1" ht="17.850000000000001" customHeight="1">
      <c r="A392" s="71">
        <v>2</v>
      </c>
      <c r="B392" s="3" t="s">
        <v>325</v>
      </c>
      <c r="C392" s="4" t="s">
        <v>173</v>
      </c>
      <c r="D392" s="4">
        <v>7</v>
      </c>
      <c r="E392" s="5"/>
      <c r="F392" s="4">
        <v>17697</v>
      </c>
      <c r="G392" s="4">
        <v>3.12</v>
      </c>
      <c r="H392" s="6">
        <v>1</v>
      </c>
      <c r="I392" s="5">
        <f t="shared" si="267"/>
        <v>55214.64</v>
      </c>
      <c r="J392" s="7">
        <v>1.45</v>
      </c>
      <c r="K392" s="8">
        <f t="shared" si="268"/>
        <v>80061.228000000003</v>
      </c>
      <c r="L392" s="5"/>
      <c r="M392" s="5"/>
      <c r="N392" s="5">
        <v>10</v>
      </c>
      <c r="O392" s="5">
        <f t="shared" si="269"/>
        <v>8006.1228000000001</v>
      </c>
      <c r="P392" s="5"/>
      <c r="Q392" s="5"/>
      <c r="R392" s="5"/>
      <c r="S392" s="5"/>
      <c r="T392" s="9"/>
      <c r="U392" s="5"/>
      <c r="V392" s="5"/>
      <c r="W392" s="5"/>
      <c r="X392" s="5">
        <f t="shared" si="270"/>
        <v>8006.1228000000001</v>
      </c>
      <c r="Y392" s="5">
        <f t="shared" si="271"/>
        <v>88067.3508</v>
      </c>
      <c r="Z392" s="10">
        <v>1</v>
      </c>
      <c r="AA392" s="11">
        <f t="shared" si="272"/>
        <v>80061.228000000003</v>
      </c>
    </row>
    <row r="393" spans="1:27" s="59" customFormat="1" ht="17.850000000000001" customHeight="1">
      <c r="A393" s="71">
        <v>3</v>
      </c>
      <c r="B393" s="3" t="s">
        <v>172</v>
      </c>
      <c r="C393" s="4">
        <v>4</v>
      </c>
      <c r="D393" s="7"/>
      <c r="E393" s="5" t="s">
        <v>232</v>
      </c>
      <c r="F393" s="4">
        <v>17697</v>
      </c>
      <c r="G393" s="4">
        <v>2.89</v>
      </c>
      <c r="H393" s="6">
        <v>1</v>
      </c>
      <c r="I393" s="5">
        <f>F393*G393*H393</f>
        <v>51144.33</v>
      </c>
      <c r="J393" s="7">
        <v>1.45</v>
      </c>
      <c r="K393" s="8">
        <f t="shared" si="268"/>
        <v>74159.2785</v>
      </c>
      <c r="L393" s="5"/>
      <c r="M393" s="5"/>
      <c r="N393" s="5">
        <v>10</v>
      </c>
      <c r="O393" s="5">
        <f>K393*N393/100</f>
        <v>7415.92785</v>
      </c>
      <c r="P393" s="5"/>
      <c r="Q393" s="5"/>
      <c r="R393" s="5"/>
      <c r="S393" s="5"/>
      <c r="T393" s="5"/>
      <c r="U393" s="5"/>
      <c r="V393" s="5">
        <v>20</v>
      </c>
      <c r="W393" s="5">
        <f>(F393*V393)/100</f>
        <v>3539.4</v>
      </c>
      <c r="X393" s="5">
        <f t="shared" si="270"/>
        <v>10955.32785</v>
      </c>
      <c r="Y393" s="5">
        <f>K393+X393</f>
        <v>85114.606350000002</v>
      </c>
      <c r="Z393" s="10">
        <v>1</v>
      </c>
      <c r="AA393" s="11">
        <f t="shared" si="272"/>
        <v>74159.2785</v>
      </c>
    </row>
    <row r="394" spans="1:27" s="59" customFormat="1" ht="17.850000000000001" customHeight="1">
      <c r="A394" s="71">
        <v>4</v>
      </c>
      <c r="B394" s="3" t="s">
        <v>161</v>
      </c>
      <c r="C394" s="4">
        <v>2</v>
      </c>
      <c r="D394" s="4"/>
      <c r="E394" s="5"/>
      <c r="F394" s="4">
        <v>17697</v>
      </c>
      <c r="G394" s="4">
        <v>2.81</v>
      </c>
      <c r="H394" s="6">
        <v>1</v>
      </c>
      <c r="I394" s="5">
        <f>F394*G394*H394</f>
        <v>49728.57</v>
      </c>
      <c r="J394" s="7">
        <v>1.45</v>
      </c>
      <c r="K394" s="8">
        <f t="shared" si="268"/>
        <v>72106.426500000001</v>
      </c>
      <c r="L394" s="5"/>
      <c r="M394" s="5"/>
      <c r="N394" s="5">
        <v>10</v>
      </c>
      <c r="O394" s="5">
        <f t="shared" si="269"/>
        <v>7210.6426499999998</v>
      </c>
      <c r="P394" s="5"/>
      <c r="Q394" s="5"/>
      <c r="R394" s="5"/>
      <c r="S394" s="5"/>
      <c r="T394" s="9"/>
      <c r="U394" s="5"/>
      <c r="V394" s="5"/>
      <c r="W394" s="5"/>
      <c r="X394" s="5">
        <f t="shared" si="270"/>
        <v>7210.6426499999998</v>
      </c>
      <c r="Y394" s="5">
        <f t="shared" si="271"/>
        <v>79317.069149999996</v>
      </c>
      <c r="Z394" s="10">
        <v>1</v>
      </c>
      <c r="AA394" s="11">
        <f t="shared" si="272"/>
        <v>72106.426500000001</v>
      </c>
    </row>
    <row r="395" spans="1:27" s="59" customFormat="1" ht="17.850000000000001" customHeight="1">
      <c r="A395" s="71">
        <v>5</v>
      </c>
      <c r="B395" s="3" t="s">
        <v>161</v>
      </c>
      <c r="C395" s="4">
        <v>2</v>
      </c>
      <c r="D395" s="4"/>
      <c r="E395" s="5"/>
      <c r="F395" s="4">
        <v>17697</v>
      </c>
      <c r="G395" s="4">
        <v>2.81</v>
      </c>
      <c r="H395" s="6">
        <v>1</v>
      </c>
      <c r="I395" s="5">
        <f t="shared" si="267"/>
        <v>49728.57</v>
      </c>
      <c r="J395" s="7">
        <v>1.45</v>
      </c>
      <c r="K395" s="8">
        <f t="shared" si="268"/>
        <v>72106.426500000001</v>
      </c>
      <c r="L395" s="5"/>
      <c r="M395" s="5"/>
      <c r="N395" s="5">
        <v>10</v>
      </c>
      <c r="O395" s="5">
        <f t="shared" si="269"/>
        <v>7210.6426499999998</v>
      </c>
      <c r="P395" s="5"/>
      <c r="Q395" s="5"/>
      <c r="R395" s="5"/>
      <c r="S395" s="5"/>
      <c r="T395" s="9"/>
      <c r="U395" s="5"/>
      <c r="V395" s="5"/>
      <c r="W395" s="5"/>
      <c r="X395" s="5">
        <f t="shared" si="270"/>
        <v>7210.6426499999998</v>
      </c>
      <c r="Y395" s="5">
        <f t="shared" si="271"/>
        <v>79317.069149999996</v>
      </c>
      <c r="Z395" s="10">
        <v>1</v>
      </c>
      <c r="AA395" s="11">
        <f t="shared" si="272"/>
        <v>72106.426500000001</v>
      </c>
    </row>
    <row r="396" spans="1:27" s="59" customFormat="1" ht="17.850000000000001" customHeight="1">
      <c r="A396" s="71">
        <v>6</v>
      </c>
      <c r="B396" s="3" t="s">
        <v>161</v>
      </c>
      <c r="C396" s="4">
        <v>2</v>
      </c>
      <c r="D396" s="4"/>
      <c r="E396" s="5"/>
      <c r="F396" s="4">
        <v>17697</v>
      </c>
      <c r="G396" s="4">
        <v>2.81</v>
      </c>
      <c r="H396" s="6">
        <v>1</v>
      </c>
      <c r="I396" s="5">
        <f t="shared" si="267"/>
        <v>49728.57</v>
      </c>
      <c r="J396" s="7">
        <v>1.45</v>
      </c>
      <c r="K396" s="8">
        <f t="shared" si="268"/>
        <v>72106.426500000001</v>
      </c>
      <c r="L396" s="5"/>
      <c r="M396" s="5"/>
      <c r="N396" s="5">
        <v>10</v>
      </c>
      <c r="O396" s="5">
        <f t="shared" si="269"/>
        <v>7210.6426499999998</v>
      </c>
      <c r="P396" s="5"/>
      <c r="Q396" s="5"/>
      <c r="R396" s="5"/>
      <c r="S396" s="5"/>
      <c r="T396" s="9"/>
      <c r="U396" s="5"/>
      <c r="V396" s="5"/>
      <c r="W396" s="5"/>
      <c r="X396" s="5">
        <f t="shared" si="270"/>
        <v>7210.6426499999998</v>
      </c>
      <c r="Y396" s="5">
        <f t="shared" si="271"/>
        <v>79317.069149999996</v>
      </c>
      <c r="Z396" s="10">
        <v>1</v>
      </c>
      <c r="AA396" s="11">
        <f t="shared" si="272"/>
        <v>72106.426500000001</v>
      </c>
    </row>
    <row r="397" spans="1:27" s="59" customFormat="1" ht="17.850000000000001" customHeight="1">
      <c r="A397" s="71">
        <v>7</v>
      </c>
      <c r="B397" s="3" t="s">
        <v>161</v>
      </c>
      <c r="C397" s="4">
        <v>2</v>
      </c>
      <c r="D397" s="4"/>
      <c r="E397" s="5"/>
      <c r="F397" s="4">
        <v>17697</v>
      </c>
      <c r="G397" s="4">
        <v>2.81</v>
      </c>
      <c r="H397" s="6">
        <v>1</v>
      </c>
      <c r="I397" s="5">
        <f t="shared" si="267"/>
        <v>49728.57</v>
      </c>
      <c r="J397" s="7">
        <v>1.45</v>
      </c>
      <c r="K397" s="8">
        <f t="shared" si="268"/>
        <v>72106.426500000001</v>
      </c>
      <c r="L397" s="5"/>
      <c r="M397" s="5"/>
      <c r="N397" s="5">
        <v>10</v>
      </c>
      <c r="O397" s="5">
        <f t="shared" si="269"/>
        <v>7210.6426499999998</v>
      </c>
      <c r="P397" s="5"/>
      <c r="Q397" s="5"/>
      <c r="R397" s="5"/>
      <c r="S397" s="5"/>
      <c r="T397" s="9"/>
      <c r="U397" s="5"/>
      <c r="V397" s="5"/>
      <c r="W397" s="5"/>
      <c r="X397" s="5">
        <f t="shared" si="270"/>
        <v>7210.6426499999998</v>
      </c>
      <c r="Y397" s="5">
        <f t="shared" si="271"/>
        <v>79317.069149999996</v>
      </c>
      <c r="Z397" s="10">
        <v>1</v>
      </c>
      <c r="AA397" s="11">
        <f t="shared" si="272"/>
        <v>72106.426500000001</v>
      </c>
    </row>
    <row r="398" spans="1:27" s="59" customFormat="1" ht="17.850000000000001" customHeight="1">
      <c r="A398" s="71"/>
      <c r="B398" s="62" t="s">
        <v>22</v>
      </c>
      <c r="C398" s="61"/>
      <c r="D398" s="63"/>
      <c r="E398" s="5"/>
      <c r="F398" s="61"/>
      <c r="G398" s="61"/>
      <c r="H398" s="93">
        <f>SUM(H391:H397)</f>
        <v>7</v>
      </c>
      <c r="I398" s="142">
        <f>SUM(I391:I397)</f>
        <v>369159.42000000004</v>
      </c>
      <c r="J398" s="64"/>
      <c r="K398" s="142">
        <f>SUM(K391:K397)</f>
        <v>535281.15899999999</v>
      </c>
      <c r="L398" s="64"/>
      <c r="M398" s="142">
        <f>SUM(M391:M397)</f>
        <v>23158.736624999998</v>
      </c>
      <c r="N398" s="64"/>
      <c r="O398" s="142">
        <f>SUM(O391:O397)</f>
        <v>53528.115900000004</v>
      </c>
      <c r="P398" s="64"/>
      <c r="Q398" s="142">
        <f>SUM(Q391:Q397)</f>
        <v>0</v>
      </c>
      <c r="R398" s="64"/>
      <c r="S398" s="142">
        <f>SUM(S391:S397)</f>
        <v>0</v>
      </c>
      <c r="T398" s="64"/>
      <c r="U398" s="142">
        <f>SUM(U391:U397)</f>
        <v>0</v>
      </c>
      <c r="V398" s="64"/>
      <c r="W398" s="142">
        <f t="shared" ref="W398:Y398" si="273">SUM(W391:W397)</f>
        <v>3539.4</v>
      </c>
      <c r="X398" s="142">
        <f t="shared" si="273"/>
        <v>80226.252524999989</v>
      </c>
      <c r="Y398" s="142">
        <f t="shared" si="273"/>
        <v>615507.411525</v>
      </c>
      <c r="Z398" s="143">
        <f>SUM(Z391:Z397)</f>
        <v>7</v>
      </c>
      <c r="AA398" s="142">
        <f>SUM(AA391:AA397)</f>
        <v>535281.15899999999</v>
      </c>
    </row>
    <row r="399" spans="1:27" s="59" customFormat="1" ht="17.850000000000001" customHeight="1" thickBot="1">
      <c r="A399" s="212"/>
      <c r="B399" s="278" t="s">
        <v>88</v>
      </c>
      <c r="C399" s="214"/>
      <c r="D399" s="214"/>
      <c r="E399" s="279"/>
      <c r="F399" s="280"/>
      <c r="G399" s="280"/>
      <c r="H399" s="215">
        <f>H372+H385+H389+H398</f>
        <v>18.75</v>
      </c>
      <c r="I399" s="159">
        <f>I372+I385+I389+I398</f>
        <v>1173178.3725000001</v>
      </c>
      <c r="J399" s="160"/>
      <c r="K399" s="159">
        <f>K372+K385+K389+K398</f>
        <v>2553869.9972999999</v>
      </c>
      <c r="L399" s="160"/>
      <c r="M399" s="159">
        <f>M372+M385+M389+M398</f>
        <v>499996.21676249994</v>
      </c>
      <c r="N399" s="160"/>
      <c r="O399" s="159">
        <f>O372+O385+O389+O398</f>
        <v>255386.99972999998</v>
      </c>
      <c r="P399" s="160"/>
      <c r="Q399" s="159">
        <f>Q372+Q385+Q389+Q398</f>
        <v>0</v>
      </c>
      <c r="R399" s="160"/>
      <c r="S399" s="159">
        <f>S372+S385+S389+S398</f>
        <v>7963.6500000000005</v>
      </c>
      <c r="T399" s="160"/>
      <c r="U399" s="159">
        <f>U372+U385+U389+U398</f>
        <v>204400.35</v>
      </c>
      <c r="V399" s="160"/>
      <c r="W399" s="159">
        <f t="shared" ref="W399:Y399" si="274">W372+W385+W389+W398</f>
        <v>3539.5170000000003</v>
      </c>
      <c r="X399" s="159">
        <f t="shared" si="274"/>
        <v>971286.73349250003</v>
      </c>
      <c r="Y399" s="159">
        <f t="shared" si="274"/>
        <v>3525156.7307925001</v>
      </c>
      <c r="Z399" s="158">
        <f>Z372+Z385+Z389+Z398</f>
        <v>17.75</v>
      </c>
      <c r="AA399" s="162">
        <f>AA372+AA385+AA389+AA398</f>
        <v>2080048.7495999997</v>
      </c>
    </row>
    <row r="400" spans="1:27" s="59" customFormat="1" ht="17.850000000000001" customHeight="1" thickBot="1">
      <c r="A400" s="291"/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</row>
    <row r="401" spans="1:27" s="59" customFormat="1" ht="17.850000000000001" customHeight="1">
      <c r="A401" s="272" t="s">
        <v>219</v>
      </c>
      <c r="B401" s="273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  <c r="AA401" s="274"/>
    </row>
    <row r="402" spans="1:27" s="59" customFormat="1" ht="17.850000000000001" customHeight="1">
      <c r="A402" s="221" t="s">
        <v>14</v>
      </c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3"/>
    </row>
    <row r="403" spans="1:27" s="59" customFormat="1" ht="17.850000000000001" customHeight="1">
      <c r="A403" s="71">
        <v>1</v>
      </c>
      <c r="B403" s="3" t="s">
        <v>176</v>
      </c>
      <c r="C403" s="4" t="s">
        <v>54</v>
      </c>
      <c r="D403" s="60">
        <v>5</v>
      </c>
      <c r="E403" s="5"/>
      <c r="F403" s="4">
        <v>17697</v>
      </c>
      <c r="G403" s="4">
        <v>4.88</v>
      </c>
      <c r="H403" s="6">
        <v>0.5</v>
      </c>
      <c r="I403" s="5">
        <f t="shared" ref="I403:I412" si="275">F403*G403*H403</f>
        <v>43180.68</v>
      </c>
      <c r="J403" s="7">
        <v>3.42</v>
      </c>
      <c r="K403" s="5">
        <f t="shared" ref="K403:K412" si="276">I403*J403</f>
        <v>147677.92559999999</v>
      </c>
      <c r="L403" s="5">
        <v>25</v>
      </c>
      <c r="M403" s="5">
        <f t="shared" ref="M403:M412" si="277">K403*L403/100</f>
        <v>36919.481399999997</v>
      </c>
      <c r="N403" s="5">
        <v>10</v>
      </c>
      <c r="O403" s="5">
        <f t="shared" ref="O403:O412" si="278">K403*N403/100</f>
        <v>14767.792559999998</v>
      </c>
      <c r="P403" s="5"/>
      <c r="Q403" s="5"/>
      <c r="R403" s="9"/>
      <c r="S403" s="5"/>
      <c r="T403" s="9"/>
      <c r="U403" s="9"/>
      <c r="V403" s="9"/>
      <c r="W403" s="9"/>
      <c r="X403" s="5">
        <f t="shared" ref="X403:X412" si="279">W403+U403+S403+Q403+O403+M403</f>
        <v>51687.273959999991</v>
      </c>
      <c r="Y403" s="5">
        <f t="shared" ref="Y403:Y412" si="280">K403+X403</f>
        <v>199365.19955999998</v>
      </c>
      <c r="Z403" s="133"/>
      <c r="AA403" s="277"/>
    </row>
    <row r="404" spans="1:27" s="59" customFormat="1" ht="17.850000000000001" customHeight="1">
      <c r="A404" s="71">
        <v>2</v>
      </c>
      <c r="B404" s="3" t="s">
        <v>177</v>
      </c>
      <c r="C404" s="4" t="s">
        <v>63</v>
      </c>
      <c r="D404" s="60">
        <v>5</v>
      </c>
      <c r="E404" s="5" t="s">
        <v>28</v>
      </c>
      <c r="F404" s="4">
        <v>17697</v>
      </c>
      <c r="G404" s="4">
        <v>4.96</v>
      </c>
      <c r="H404" s="6">
        <v>1</v>
      </c>
      <c r="I404" s="5">
        <f t="shared" si="275"/>
        <v>87777.12</v>
      </c>
      <c r="J404" s="7">
        <v>3.42</v>
      </c>
      <c r="K404" s="5">
        <f t="shared" si="276"/>
        <v>300197.75039999996</v>
      </c>
      <c r="L404" s="5">
        <v>25</v>
      </c>
      <c r="M404" s="5">
        <f t="shared" si="277"/>
        <v>75049.43759999999</v>
      </c>
      <c r="N404" s="5">
        <v>10</v>
      </c>
      <c r="O404" s="5">
        <f t="shared" si="278"/>
        <v>30019.775039999997</v>
      </c>
      <c r="P404" s="5"/>
      <c r="Q404" s="5"/>
      <c r="R404" s="9"/>
      <c r="S404" s="5"/>
      <c r="T404" s="9">
        <v>200</v>
      </c>
      <c r="U404" s="5">
        <f t="shared" ref="U404:U411" si="281">F404*H404*T404/100</f>
        <v>35394</v>
      </c>
      <c r="V404" s="5"/>
      <c r="W404" s="5"/>
      <c r="X404" s="5">
        <f t="shared" si="279"/>
        <v>140463.21263999998</v>
      </c>
      <c r="Y404" s="5">
        <f t="shared" si="280"/>
        <v>440660.96303999994</v>
      </c>
      <c r="Z404" s="10">
        <v>1</v>
      </c>
      <c r="AA404" s="11">
        <f t="shared" ref="AA404:AA410" si="282">K404</f>
        <v>300197.75039999996</v>
      </c>
    </row>
    <row r="405" spans="1:27" s="59" customFormat="1" ht="17.850000000000001" customHeight="1">
      <c r="A405" s="71">
        <v>3</v>
      </c>
      <c r="B405" s="3" t="s">
        <v>177</v>
      </c>
      <c r="C405" s="4" t="s">
        <v>21</v>
      </c>
      <c r="D405" s="60">
        <v>3.5</v>
      </c>
      <c r="E405" s="5"/>
      <c r="F405" s="4">
        <v>17697</v>
      </c>
      <c r="G405" s="4">
        <v>4.26</v>
      </c>
      <c r="H405" s="6">
        <v>1</v>
      </c>
      <c r="I405" s="5">
        <f t="shared" si="275"/>
        <v>75389.22</v>
      </c>
      <c r="J405" s="7">
        <v>3.42</v>
      </c>
      <c r="K405" s="5">
        <f t="shared" si="276"/>
        <v>257831.1324</v>
      </c>
      <c r="L405" s="5">
        <v>25</v>
      </c>
      <c r="M405" s="5">
        <f t="shared" si="277"/>
        <v>64457.783100000008</v>
      </c>
      <c r="N405" s="5">
        <v>10</v>
      </c>
      <c r="O405" s="5">
        <f t="shared" si="278"/>
        <v>25783.113239999999</v>
      </c>
      <c r="P405" s="5"/>
      <c r="Q405" s="5"/>
      <c r="R405" s="9"/>
      <c r="S405" s="5"/>
      <c r="T405" s="9">
        <v>200</v>
      </c>
      <c r="U405" s="5">
        <f t="shared" si="281"/>
        <v>35394</v>
      </c>
      <c r="V405" s="5"/>
      <c r="W405" s="5"/>
      <c r="X405" s="5">
        <f t="shared" si="279"/>
        <v>125634.89634000001</v>
      </c>
      <c r="Y405" s="5">
        <f t="shared" si="280"/>
        <v>383466.02873999998</v>
      </c>
      <c r="Z405" s="60">
        <v>1</v>
      </c>
      <c r="AA405" s="11">
        <f t="shared" si="282"/>
        <v>257831.1324</v>
      </c>
    </row>
    <row r="406" spans="1:27" s="59" customFormat="1" ht="17.850000000000001" customHeight="1">
      <c r="A406" s="71">
        <v>4</v>
      </c>
      <c r="B406" s="3" t="s">
        <v>177</v>
      </c>
      <c r="C406" s="4" t="s">
        <v>21</v>
      </c>
      <c r="D406" s="60">
        <v>3.4</v>
      </c>
      <c r="E406" s="5"/>
      <c r="F406" s="4">
        <v>17697</v>
      </c>
      <c r="G406" s="4">
        <v>4.26</v>
      </c>
      <c r="H406" s="6">
        <v>1</v>
      </c>
      <c r="I406" s="5">
        <f t="shared" si="275"/>
        <v>75389.22</v>
      </c>
      <c r="J406" s="7">
        <v>3.42</v>
      </c>
      <c r="K406" s="5">
        <f t="shared" si="276"/>
        <v>257831.1324</v>
      </c>
      <c r="L406" s="5">
        <v>25</v>
      </c>
      <c r="M406" s="5">
        <f t="shared" si="277"/>
        <v>64457.783100000008</v>
      </c>
      <c r="N406" s="5">
        <v>10</v>
      </c>
      <c r="O406" s="5">
        <f t="shared" si="278"/>
        <v>25783.113239999999</v>
      </c>
      <c r="P406" s="5"/>
      <c r="Q406" s="5"/>
      <c r="R406" s="9"/>
      <c r="S406" s="5"/>
      <c r="T406" s="9">
        <v>200</v>
      </c>
      <c r="U406" s="5">
        <f t="shared" si="281"/>
        <v>35394</v>
      </c>
      <c r="V406" s="5"/>
      <c r="W406" s="5"/>
      <c r="X406" s="5">
        <f t="shared" si="279"/>
        <v>125634.89634000001</v>
      </c>
      <c r="Y406" s="5">
        <f t="shared" si="280"/>
        <v>383466.02873999998</v>
      </c>
      <c r="Z406" s="10">
        <v>1</v>
      </c>
      <c r="AA406" s="11">
        <f t="shared" si="282"/>
        <v>257831.1324</v>
      </c>
    </row>
    <row r="407" spans="1:27" s="59" customFormat="1" ht="17.850000000000001" customHeight="1">
      <c r="A407" s="71">
        <v>5</v>
      </c>
      <c r="B407" s="3" t="s">
        <v>177</v>
      </c>
      <c r="C407" s="4" t="s">
        <v>21</v>
      </c>
      <c r="D407" s="60">
        <v>1.3</v>
      </c>
      <c r="E407" s="5"/>
      <c r="F407" s="4">
        <v>17697</v>
      </c>
      <c r="G407" s="4">
        <v>4.17</v>
      </c>
      <c r="H407" s="6">
        <v>1</v>
      </c>
      <c r="I407" s="5">
        <f t="shared" si="275"/>
        <v>73796.490000000005</v>
      </c>
      <c r="J407" s="7">
        <v>3.42</v>
      </c>
      <c r="K407" s="5">
        <f t="shared" si="276"/>
        <v>252383.9958</v>
      </c>
      <c r="L407" s="5">
        <v>25</v>
      </c>
      <c r="M407" s="5">
        <f t="shared" si="277"/>
        <v>63095.998950000008</v>
      </c>
      <c r="N407" s="5">
        <v>10</v>
      </c>
      <c r="O407" s="5">
        <f t="shared" si="278"/>
        <v>25238.399580000001</v>
      </c>
      <c r="P407" s="5"/>
      <c r="Q407" s="5"/>
      <c r="R407" s="9"/>
      <c r="S407" s="5"/>
      <c r="T407" s="9">
        <v>200</v>
      </c>
      <c r="U407" s="5">
        <f t="shared" si="281"/>
        <v>35394</v>
      </c>
      <c r="V407" s="5"/>
      <c r="W407" s="5"/>
      <c r="X407" s="5">
        <f t="shared" si="279"/>
        <v>123728.39853000001</v>
      </c>
      <c r="Y407" s="5">
        <f t="shared" si="280"/>
        <v>376112.39433000004</v>
      </c>
      <c r="Z407" s="10">
        <v>1</v>
      </c>
      <c r="AA407" s="11">
        <f t="shared" si="282"/>
        <v>252383.9958</v>
      </c>
    </row>
    <row r="408" spans="1:27" s="59" customFormat="1" ht="17.850000000000001" customHeight="1">
      <c r="A408" s="71">
        <v>6</v>
      </c>
      <c r="B408" s="3" t="s">
        <v>364</v>
      </c>
      <c r="C408" s="4" t="s">
        <v>21</v>
      </c>
      <c r="D408" s="60">
        <v>4.4000000000000004</v>
      </c>
      <c r="E408" s="5"/>
      <c r="F408" s="4">
        <v>17697</v>
      </c>
      <c r="G408" s="4">
        <v>4.26</v>
      </c>
      <c r="H408" s="6">
        <v>1</v>
      </c>
      <c r="I408" s="5">
        <f t="shared" si="275"/>
        <v>75389.22</v>
      </c>
      <c r="J408" s="7">
        <v>3.42</v>
      </c>
      <c r="K408" s="5">
        <f t="shared" si="276"/>
        <v>257831.1324</v>
      </c>
      <c r="L408" s="5">
        <v>25</v>
      </c>
      <c r="M408" s="5">
        <f t="shared" si="277"/>
        <v>64457.783100000008</v>
      </c>
      <c r="N408" s="5">
        <v>10</v>
      </c>
      <c r="O408" s="5">
        <f t="shared" si="278"/>
        <v>25783.113239999999</v>
      </c>
      <c r="P408" s="5"/>
      <c r="Q408" s="5"/>
      <c r="R408" s="9"/>
      <c r="S408" s="5"/>
      <c r="T408" s="9">
        <v>200</v>
      </c>
      <c r="U408" s="5">
        <f t="shared" si="281"/>
        <v>35394</v>
      </c>
      <c r="V408" s="5"/>
      <c r="W408" s="5"/>
      <c r="X408" s="5">
        <f t="shared" si="279"/>
        <v>125634.89634000001</v>
      </c>
      <c r="Y408" s="5">
        <f t="shared" si="280"/>
        <v>383466.02873999998</v>
      </c>
      <c r="Z408" s="10">
        <v>1</v>
      </c>
      <c r="AA408" s="11">
        <f t="shared" si="282"/>
        <v>257831.1324</v>
      </c>
    </row>
    <row r="409" spans="1:27" s="59" customFormat="1" ht="17.850000000000001" customHeight="1">
      <c r="A409" s="71">
        <v>7</v>
      </c>
      <c r="B409" s="3" t="s">
        <v>364</v>
      </c>
      <c r="C409" s="4" t="s">
        <v>21</v>
      </c>
      <c r="D409" s="60">
        <v>3.3</v>
      </c>
      <c r="E409" s="5"/>
      <c r="F409" s="4">
        <v>17697</v>
      </c>
      <c r="G409" s="4">
        <v>4.26</v>
      </c>
      <c r="H409" s="6">
        <v>1</v>
      </c>
      <c r="I409" s="5">
        <f>F409*G409*H409</f>
        <v>75389.22</v>
      </c>
      <c r="J409" s="7">
        <v>3.42</v>
      </c>
      <c r="K409" s="5">
        <f>I409*J409</f>
        <v>257831.1324</v>
      </c>
      <c r="L409" s="5">
        <v>25</v>
      </c>
      <c r="M409" s="5">
        <f>K409*L409/100</f>
        <v>64457.783100000008</v>
      </c>
      <c r="N409" s="5">
        <v>10</v>
      </c>
      <c r="O409" s="5">
        <f>K409*N409/100</f>
        <v>25783.113239999999</v>
      </c>
      <c r="P409" s="5"/>
      <c r="Q409" s="5"/>
      <c r="R409" s="9"/>
      <c r="S409" s="5"/>
      <c r="T409" s="9">
        <v>200</v>
      </c>
      <c r="U409" s="5">
        <f t="shared" si="281"/>
        <v>35394</v>
      </c>
      <c r="V409" s="5"/>
      <c r="W409" s="5"/>
      <c r="X409" s="5">
        <f t="shared" si="279"/>
        <v>125634.89634000001</v>
      </c>
      <c r="Y409" s="5">
        <f>K409+X409</f>
        <v>383466.02873999998</v>
      </c>
      <c r="Z409" s="60">
        <v>1</v>
      </c>
      <c r="AA409" s="11">
        <f t="shared" si="282"/>
        <v>257831.1324</v>
      </c>
    </row>
    <row r="410" spans="1:27" s="59" customFormat="1" ht="17.850000000000001" customHeight="1">
      <c r="A410" s="71">
        <v>8</v>
      </c>
      <c r="B410" s="3" t="s">
        <v>364</v>
      </c>
      <c r="C410" s="4" t="s">
        <v>19</v>
      </c>
      <c r="D410" s="60">
        <v>15.5</v>
      </c>
      <c r="E410" s="5" t="s">
        <v>18</v>
      </c>
      <c r="F410" s="4">
        <v>17697</v>
      </c>
      <c r="G410" s="4">
        <v>5.75</v>
      </c>
      <c r="H410" s="6">
        <v>1</v>
      </c>
      <c r="I410" s="5">
        <f t="shared" si="275"/>
        <v>101757.75</v>
      </c>
      <c r="J410" s="7">
        <v>3.42</v>
      </c>
      <c r="K410" s="5">
        <f t="shared" si="276"/>
        <v>348011.505</v>
      </c>
      <c r="L410" s="5">
        <v>25</v>
      </c>
      <c r="M410" s="5">
        <f t="shared" si="277"/>
        <v>87002.876250000001</v>
      </c>
      <c r="N410" s="5">
        <v>10</v>
      </c>
      <c r="O410" s="5">
        <f t="shared" si="278"/>
        <v>34801.150499999996</v>
      </c>
      <c r="P410" s="5"/>
      <c r="Q410" s="5"/>
      <c r="R410" s="9"/>
      <c r="S410" s="5"/>
      <c r="T410" s="9">
        <v>200</v>
      </c>
      <c r="U410" s="5">
        <f t="shared" si="281"/>
        <v>35394</v>
      </c>
      <c r="V410" s="5"/>
      <c r="W410" s="5"/>
      <c r="X410" s="5">
        <f t="shared" si="279"/>
        <v>157198.02674999999</v>
      </c>
      <c r="Y410" s="5">
        <f t="shared" si="280"/>
        <v>505209.53174999997</v>
      </c>
      <c r="Z410" s="10">
        <v>1</v>
      </c>
      <c r="AA410" s="11">
        <f t="shared" si="282"/>
        <v>348011.505</v>
      </c>
    </row>
    <row r="411" spans="1:27" s="59" customFormat="1" ht="17.850000000000001" customHeight="1">
      <c r="A411" s="71">
        <v>9</v>
      </c>
      <c r="B411" s="3" t="s">
        <v>475</v>
      </c>
      <c r="C411" s="4" t="s">
        <v>21</v>
      </c>
      <c r="D411" s="60" t="s">
        <v>20</v>
      </c>
      <c r="E411" s="5" t="s">
        <v>18</v>
      </c>
      <c r="F411" s="4">
        <v>17697</v>
      </c>
      <c r="G411" s="4">
        <v>5.99</v>
      </c>
      <c r="H411" s="6">
        <v>0.5</v>
      </c>
      <c r="I411" s="5">
        <f t="shared" si="275"/>
        <v>53002.514999999999</v>
      </c>
      <c r="J411" s="7">
        <v>3.42</v>
      </c>
      <c r="K411" s="5">
        <f t="shared" si="276"/>
        <v>181268.60129999998</v>
      </c>
      <c r="L411" s="5">
        <v>25</v>
      </c>
      <c r="M411" s="5">
        <f t="shared" si="277"/>
        <v>45317.150324999995</v>
      </c>
      <c r="N411" s="5">
        <v>10</v>
      </c>
      <c r="O411" s="5">
        <f t="shared" si="278"/>
        <v>18126.860129999997</v>
      </c>
      <c r="P411" s="5"/>
      <c r="Q411" s="5"/>
      <c r="R411" s="9"/>
      <c r="S411" s="5"/>
      <c r="T411" s="9">
        <v>80</v>
      </c>
      <c r="U411" s="5">
        <f t="shared" si="281"/>
        <v>7078.8</v>
      </c>
      <c r="V411" s="5"/>
      <c r="W411" s="5"/>
      <c r="X411" s="5">
        <f t="shared" si="279"/>
        <v>70522.810454999999</v>
      </c>
      <c r="Y411" s="5">
        <f t="shared" si="280"/>
        <v>251791.41175499998</v>
      </c>
      <c r="Z411" s="10"/>
      <c r="AA411" s="11"/>
    </row>
    <row r="412" spans="1:27" s="59" customFormat="1" ht="17.850000000000001" customHeight="1">
      <c r="A412" s="71">
        <v>10</v>
      </c>
      <c r="B412" s="3" t="s">
        <v>474</v>
      </c>
      <c r="C412" s="4" t="s">
        <v>21</v>
      </c>
      <c r="D412" s="60">
        <v>3.5</v>
      </c>
      <c r="E412" s="5"/>
      <c r="F412" s="4">
        <v>17697</v>
      </c>
      <c r="G412" s="4">
        <v>4.26</v>
      </c>
      <c r="H412" s="74">
        <v>0.25</v>
      </c>
      <c r="I412" s="5">
        <f t="shared" si="275"/>
        <v>18847.305</v>
      </c>
      <c r="J412" s="7">
        <v>3.42</v>
      </c>
      <c r="K412" s="5">
        <f t="shared" si="276"/>
        <v>64457.783100000001</v>
      </c>
      <c r="L412" s="5">
        <v>25</v>
      </c>
      <c r="M412" s="5">
        <f t="shared" si="277"/>
        <v>16114.445775000002</v>
      </c>
      <c r="N412" s="5">
        <v>10</v>
      </c>
      <c r="O412" s="5">
        <f t="shared" si="278"/>
        <v>6445.7783099999997</v>
      </c>
      <c r="P412" s="5"/>
      <c r="Q412" s="5"/>
      <c r="R412" s="9"/>
      <c r="S412" s="5"/>
      <c r="T412" s="9"/>
      <c r="U412" s="5"/>
      <c r="V412" s="5"/>
      <c r="W412" s="5"/>
      <c r="X412" s="5">
        <f t="shared" si="279"/>
        <v>22560.224085000002</v>
      </c>
      <c r="Y412" s="5">
        <f t="shared" si="280"/>
        <v>87018.007184999995</v>
      </c>
      <c r="Z412" s="60"/>
      <c r="AA412" s="277"/>
    </row>
    <row r="413" spans="1:27" s="59" customFormat="1" ht="17.850000000000001" customHeight="1">
      <c r="A413" s="71"/>
      <c r="B413" s="62" t="s">
        <v>22</v>
      </c>
      <c r="C413" s="61"/>
      <c r="D413" s="63"/>
      <c r="E413" s="5"/>
      <c r="F413" s="61"/>
      <c r="G413" s="61"/>
      <c r="H413" s="75">
        <f>SUM(H403:H412)</f>
        <v>8.25</v>
      </c>
      <c r="I413" s="66">
        <f>SUM(I403:I412)</f>
        <v>679918.74</v>
      </c>
      <c r="J413" s="64"/>
      <c r="K413" s="66">
        <f>SUM(K403:K412)</f>
        <v>2325322.0907999999</v>
      </c>
      <c r="L413" s="64"/>
      <c r="M413" s="66">
        <f>SUM(M403:M412)</f>
        <v>581330.52269999997</v>
      </c>
      <c r="N413" s="64"/>
      <c r="O413" s="66">
        <f>SUM(O403:O412)</f>
        <v>232532.20907999997</v>
      </c>
      <c r="P413" s="64"/>
      <c r="Q413" s="66">
        <f>SUM(Q403:Q412)</f>
        <v>0</v>
      </c>
      <c r="R413" s="64"/>
      <c r="S413" s="66">
        <f>SUM(S403:S412)</f>
        <v>0</v>
      </c>
      <c r="T413" s="64"/>
      <c r="U413" s="66">
        <f>SUM(U403:U412)</f>
        <v>254836.8</v>
      </c>
      <c r="V413" s="64"/>
      <c r="W413" s="66">
        <f t="shared" ref="W413:Y413" si="283">SUM(W403:W412)</f>
        <v>0</v>
      </c>
      <c r="X413" s="66">
        <f t="shared" si="283"/>
        <v>1068699.5317800001</v>
      </c>
      <c r="Y413" s="66">
        <f t="shared" si="283"/>
        <v>3394021.6225799997</v>
      </c>
      <c r="Z413" s="65">
        <f>SUM(Z403:Z412)</f>
        <v>7</v>
      </c>
      <c r="AA413" s="66">
        <f>SUM(AA403:AA412)</f>
        <v>1931917.7807999998</v>
      </c>
    </row>
    <row r="414" spans="1:27" s="59" customFormat="1" ht="17.850000000000001" customHeight="1">
      <c r="A414" s="182" t="s">
        <v>23</v>
      </c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4"/>
    </row>
    <row r="415" spans="1:27" s="59" customFormat="1" ht="17.850000000000001" customHeight="1">
      <c r="A415" s="71">
        <v>1</v>
      </c>
      <c r="B415" s="3" t="s">
        <v>147</v>
      </c>
      <c r="C415" s="4" t="s">
        <v>25</v>
      </c>
      <c r="D415" s="4">
        <v>19.5</v>
      </c>
      <c r="E415" s="5" t="s">
        <v>18</v>
      </c>
      <c r="F415" s="4">
        <v>17697</v>
      </c>
      <c r="G415" s="7">
        <v>5.42</v>
      </c>
      <c r="H415" s="6">
        <v>0.5</v>
      </c>
      <c r="I415" s="5">
        <f t="shared" ref="I415:I451" si="284">F415*G415*H415</f>
        <v>47958.87</v>
      </c>
      <c r="J415" s="7">
        <v>2.34</v>
      </c>
      <c r="K415" s="5">
        <f t="shared" ref="K415:K451" si="285">I415*J415</f>
        <v>112223.7558</v>
      </c>
      <c r="L415" s="5">
        <v>25</v>
      </c>
      <c r="M415" s="5">
        <f t="shared" ref="M415:M451" si="286">K415*L415/100</f>
        <v>28055.93895</v>
      </c>
      <c r="N415" s="5">
        <v>10</v>
      </c>
      <c r="O415" s="5">
        <f t="shared" ref="O415:O451" si="287">K415*N415/100</f>
        <v>11222.37558</v>
      </c>
      <c r="P415" s="5">
        <v>25</v>
      </c>
      <c r="Q415" s="5">
        <f>(F415*H415)*P415/100</f>
        <v>2212.125</v>
      </c>
      <c r="R415" s="9"/>
      <c r="S415" s="5"/>
      <c r="T415" s="9"/>
      <c r="U415" s="5"/>
      <c r="V415" s="5"/>
      <c r="W415" s="5"/>
      <c r="X415" s="5">
        <f t="shared" ref="X415:X451" si="288">W415+U415+S415+Q415+O415+M415</f>
        <v>41490.439530000003</v>
      </c>
      <c r="Y415" s="5">
        <f t="shared" ref="Y415:Y451" si="289">K415+X415</f>
        <v>153714.19533000002</v>
      </c>
      <c r="Z415" s="10">
        <v>1</v>
      </c>
      <c r="AA415" s="11">
        <f t="shared" ref="AA415:AA427" si="290">K415</f>
        <v>112223.7558</v>
      </c>
    </row>
    <row r="416" spans="1:27" s="59" customFormat="1" ht="17.850000000000001" customHeight="1">
      <c r="A416" s="71">
        <v>2</v>
      </c>
      <c r="B416" s="3" t="s">
        <v>147</v>
      </c>
      <c r="C416" s="4" t="s">
        <v>31</v>
      </c>
      <c r="D416" s="60">
        <v>7</v>
      </c>
      <c r="E416" s="5"/>
      <c r="F416" s="4">
        <v>17697</v>
      </c>
      <c r="G416" s="4">
        <v>3.53</v>
      </c>
      <c r="H416" s="6">
        <v>0.5</v>
      </c>
      <c r="I416" s="5">
        <f t="shared" ref="I416" si="291">F416*G416*H416</f>
        <v>31235.204999999998</v>
      </c>
      <c r="J416" s="7">
        <v>2.34</v>
      </c>
      <c r="K416" s="5">
        <f t="shared" ref="K416" si="292">I416*J416</f>
        <v>73090.37969999999</v>
      </c>
      <c r="L416" s="5">
        <v>25</v>
      </c>
      <c r="M416" s="5">
        <f t="shared" ref="M416" si="293">K416*L416/100</f>
        <v>18272.594924999998</v>
      </c>
      <c r="N416" s="5">
        <v>10</v>
      </c>
      <c r="O416" s="5">
        <f t="shared" ref="O416" si="294">K416*N416/100</f>
        <v>7309.0379699999994</v>
      </c>
      <c r="P416" s="5">
        <v>25</v>
      </c>
      <c r="Q416" s="5">
        <f>(F416*H416)*P416/100</f>
        <v>2212.125</v>
      </c>
      <c r="R416" s="9"/>
      <c r="S416" s="5"/>
      <c r="T416" s="9"/>
      <c r="U416" s="5"/>
      <c r="V416" s="5"/>
      <c r="W416" s="5"/>
      <c r="X416" s="5">
        <f t="shared" ref="X416" si="295">W416+U416+S416+Q416+O416+M416</f>
        <v>27793.757894999995</v>
      </c>
      <c r="Y416" s="5">
        <f t="shared" ref="Y416" si="296">K416+X416</f>
        <v>100884.13759499998</v>
      </c>
      <c r="Z416" s="10">
        <v>1</v>
      </c>
      <c r="AA416" s="11">
        <f t="shared" si="290"/>
        <v>73090.37969999999</v>
      </c>
    </row>
    <row r="417" spans="1:27" s="59" customFormat="1" ht="17.850000000000001" customHeight="1">
      <c r="A417" s="71">
        <v>3</v>
      </c>
      <c r="B417" s="3" t="s">
        <v>532</v>
      </c>
      <c r="C417" s="4" t="s">
        <v>31</v>
      </c>
      <c r="D417" s="4">
        <v>3.5</v>
      </c>
      <c r="E417" s="5"/>
      <c r="F417" s="4">
        <v>17697</v>
      </c>
      <c r="G417" s="4">
        <v>3.45</v>
      </c>
      <c r="H417" s="6">
        <v>1</v>
      </c>
      <c r="I417" s="5">
        <f>F417*G417*H417</f>
        <v>61054.65</v>
      </c>
      <c r="J417" s="7">
        <v>2.34</v>
      </c>
      <c r="K417" s="5">
        <f>I417*J417</f>
        <v>142867.88099999999</v>
      </c>
      <c r="L417" s="5">
        <v>25</v>
      </c>
      <c r="M417" s="5">
        <f>K417*L417/100</f>
        <v>35716.970249999998</v>
      </c>
      <c r="N417" s="5">
        <v>10</v>
      </c>
      <c r="O417" s="5">
        <f>K417*N417/100</f>
        <v>14286.7881</v>
      </c>
      <c r="P417" s="5"/>
      <c r="Q417" s="5"/>
      <c r="R417" s="9"/>
      <c r="S417" s="5"/>
      <c r="T417" s="9">
        <v>150</v>
      </c>
      <c r="U417" s="5">
        <f>F417*H417*T417/100</f>
        <v>26545.5</v>
      </c>
      <c r="V417" s="5"/>
      <c r="W417" s="5"/>
      <c r="X417" s="5">
        <f>W417+U417+S417+Q417+O417+M417</f>
        <v>76549.258349999989</v>
      </c>
      <c r="Y417" s="5">
        <f>K417+X417</f>
        <v>219417.13934999998</v>
      </c>
      <c r="Z417" s="60">
        <v>1</v>
      </c>
      <c r="AA417" s="11">
        <f t="shared" si="290"/>
        <v>142867.88099999999</v>
      </c>
    </row>
    <row r="418" spans="1:27" s="59" customFormat="1" ht="17.850000000000001" customHeight="1">
      <c r="A418" s="71">
        <v>4</v>
      </c>
      <c r="B418" s="3" t="s">
        <v>365</v>
      </c>
      <c r="C418" s="4" t="s">
        <v>29</v>
      </c>
      <c r="D418" s="7">
        <v>20.11</v>
      </c>
      <c r="E418" s="5" t="s">
        <v>46</v>
      </c>
      <c r="F418" s="4">
        <v>17697</v>
      </c>
      <c r="G418" s="4">
        <v>4.34</v>
      </c>
      <c r="H418" s="6">
        <v>1</v>
      </c>
      <c r="I418" s="5">
        <f t="shared" si="284"/>
        <v>76804.98</v>
      </c>
      <c r="J418" s="7">
        <v>2.34</v>
      </c>
      <c r="K418" s="5">
        <f t="shared" si="285"/>
        <v>179723.65319999997</v>
      </c>
      <c r="L418" s="5">
        <v>25</v>
      </c>
      <c r="M418" s="5">
        <f t="shared" si="286"/>
        <v>44930.913299999993</v>
      </c>
      <c r="N418" s="5">
        <v>10</v>
      </c>
      <c r="O418" s="5">
        <f t="shared" si="287"/>
        <v>17972.365319999997</v>
      </c>
      <c r="P418" s="5"/>
      <c r="Q418" s="5"/>
      <c r="R418" s="9"/>
      <c r="S418" s="5"/>
      <c r="T418" s="9">
        <v>150</v>
      </c>
      <c r="U418" s="5">
        <f t="shared" ref="U418:U434" si="297">F418*H418*T418/100</f>
        <v>26545.5</v>
      </c>
      <c r="V418" s="5"/>
      <c r="W418" s="5"/>
      <c r="X418" s="5">
        <f t="shared" si="288"/>
        <v>89448.778619999997</v>
      </c>
      <c r="Y418" s="5">
        <f t="shared" si="289"/>
        <v>269172.43181999994</v>
      </c>
      <c r="Z418" s="10">
        <v>1</v>
      </c>
      <c r="AA418" s="11">
        <f t="shared" si="290"/>
        <v>179723.65319999997</v>
      </c>
    </row>
    <row r="419" spans="1:27" s="59" customFormat="1" ht="17.850000000000001" customHeight="1">
      <c r="A419" s="71">
        <v>5</v>
      </c>
      <c r="B419" s="3" t="s">
        <v>365</v>
      </c>
      <c r="C419" s="4" t="s">
        <v>30</v>
      </c>
      <c r="D419" s="60" t="s">
        <v>20</v>
      </c>
      <c r="E419" s="5" t="s">
        <v>18</v>
      </c>
      <c r="F419" s="4">
        <v>17697</v>
      </c>
      <c r="G419" s="4">
        <v>4.53</v>
      </c>
      <c r="H419" s="6">
        <v>1</v>
      </c>
      <c r="I419" s="5">
        <f t="shared" si="284"/>
        <v>80167.41</v>
      </c>
      <c r="J419" s="7">
        <v>2.34</v>
      </c>
      <c r="K419" s="5">
        <f t="shared" si="285"/>
        <v>187591.73939999999</v>
      </c>
      <c r="L419" s="5">
        <v>25</v>
      </c>
      <c r="M419" s="5">
        <f t="shared" si="286"/>
        <v>46897.934849999991</v>
      </c>
      <c r="N419" s="5">
        <v>10</v>
      </c>
      <c r="O419" s="5">
        <f t="shared" si="287"/>
        <v>18759.173939999997</v>
      </c>
      <c r="P419" s="5"/>
      <c r="Q419" s="5"/>
      <c r="R419" s="9"/>
      <c r="S419" s="5"/>
      <c r="T419" s="9">
        <v>150</v>
      </c>
      <c r="U419" s="5">
        <f t="shared" si="297"/>
        <v>26545.5</v>
      </c>
      <c r="V419" s="5"/>
      <c r="W419" s="5"/>
      <c r="X419" s="5">
        <f t="shared" si="288"/>
        <v>92202.608789999984</v>
      </c>
      <c r="Y419" s="5">
        <f t="shared" si="289"/>
        <v>279794.34818999999</v>
      </c>
      <c r="Z419" s="10">
        <v>1</v>
      </c>
      <c r="AA419" s="11">
        <f t="shared" si="290"/>
        <v>187591.73939999999</v>
      </c>
    </row>
    <row r="420" spans="1:27" s="59" customFormat="1" ht="17.850000000000001" customHeight="1">
      <c r="A420" s="71">
        <v>6</v>
      </c>
      <c r="B420" s="3" t="s">
        <v>365</v>
      </c>
      <c r="C420" s="4" t="s">
        <v>30</v>
      </c>
      <c r="D420" s="60">
        <v>15.9</v>
      </c>
      <c r="E420" s="5" t="s">
        <v>18</v>
      </c>
      <c r="F420" s="4">
        <v>17697</v>
      </c>
      <c r="G420" s="4">
        <v>4.34</v>
      </c>
      <c r="H420" s="6">
        <v>1</v>
      </c>
      <c r="I420" s="5">
        <f t="shared" si="284"/>
        <v>76804.98</v>
      </c>
      <c r="J420" s="7">
        <v>2.34</v>
      </c>
      <c r="K420" s="5">
        <f t="shared" si="285"/>
        <v>179723.65319999997</v>
      </c>
      <c r="L420" s="5">
        <v>25</v>
      </c>
      <c r="M420" s="5">
        <f t="shared" si="286"/>
        <v>44930.913299999993</v>
      </c>
      <c r="N420" s="5">
        <v>10</v>
      </c>
      <c r="O420" s="5">
        <f t="shared" si="287"/>
        <v>17972.365319999997</v>
      </c>
      <c r="P420" s="5"/>
      <c r="Q420" s="5"/>
      <c r="R420" s="9"/>
      <c r="S420" s="5"/>
      <c r="T420" s="9">
        <v>150</v>
      </c>
      <c r="U420" s="5">
        <f t="shared" si="297"/>
        <v>26545.5</v>
      </c>
      <c r="V420" s="5"/>
      <c r="W420" s="5"/>
      <c r="X420" s="5">
        <f t="shared" si="288"/>
        <v>89448.778619999997</v>
      </c>
      <c r="Y420" s="5">
        <f t="shared" si="289"/>
        <v>269172.43181999994</v>
      </c>
      <c r="Z420" s="10">
        <v>1</v>
      </c>
      <c r="AA420" s="11">
        <f t="shared" si="290"/>
        <v>179723.65319999997</v>
      </c>
    </row>
    <row r="421" spans="1:27" s="59" customFormat="1" ht="17.850000000000001" customHeight="1">
      <c r="A421" s="71">
        <v>7</v>
      </c>
      <c r="B421" s="3" t="s">
        <v>365</v>
      </c>
      <c r="C421" s="4" t="s">
        <v>29</v>
      </c>
      <c r="D421" s="4">
        <v>11.1</v>
      </c>
      <c r="E421" s="5" t="s">
        <v>46</v>
      </c>
      <c r="F421" s="4">
        <v>17697</v>
      </c>
      <c r="G421" s="4">
        <v>4.12</v>
      </c>
      <c r="H421" s="6">
        <v>1</v>
      </c>
      <c r="I421" s="5">
        <f t="shared" si="284"/>
        <v>72911.64</v>
      </c>
      <c r="J421" s="7">
        <v>2.34</v>
      </c>
      <c r="K421" s="5">
        <f t="shared" si="285"/>
        <v>170613.23759999999</v>
      </c>
      <c r="L421" s="5">
        <v>25</v>
      </c>
      <c r="M421" s="5">
        <f t="shared" si="286"/>
        <v>42653.309399999998</v>
      </c>
      <c r="N421" s="5">
        <v>10</v>
      </c>
      <c r="O421" s="5">
        <f t="shared" si="287"/>
        <v>17061.323759999999</v>
      </c>
      <c r="P421" s="5"/>
      <c r="Q421" s="5"/>
      <c r="R421" s="9"/>
      <c r="S421" s="5"/>
      <c r="T421" s="9">
        <v>150</v>
      </c>
      <c r="U421" s="5">
        <f t="shared" si="297"/>
        <v>26545.5</v>
      </c>
      <c r="V421" s="5"/>
      <c r="W421" s="5"/>
      <c r="X421" s="5">
        <f t="shared" si="288"/>
        <v>86260.133159999998</v>
      </c>
      <c r="Y421" s="5">
        <f t="shared" si="289"/>
        <v>256873.37075999999</v>
      </c>
      <c r="Z421" s="10">
        <v>1</v>
      </c>
      <c r="AA421" s="11">
        <f t="shared" si="290"/>
        <v>170613.23759999999</v>
      </c>
    </row>
    <row r="422" spans="1:27" s="59" customFormat="1" ht="17.850000000000001" customHeight="1">
      <c r="A422" s="71">
        <v>8</v>
      </c>
      <c r="B422" s="3" t="s">
        <v>365</v>
      </c>
      <c r="C422" s="4" t="s">
        <v>29</v>
      </c>
      <c r="D422" s="4">
        <v>18.7</v>
      </c>
      <c r="E422" s="5" t="s">
        <v>46</v>
      </c>
      <c r="F422" s="4">
        <v>17697</v>
      </c>
      <c r="G422" s="4">
        <v>4.26</v>
      </c>
      <c r="H422" s="6">
        <v>1</v>
      </c>
      <c r="I422" s="5">
        <f t="shared" si="284"/>
        <v>75389.22</v>
      </c>
      <c r="J422" s="7">
        <v>2.34</v>
      </c>
      <c r="K422" s="5">
        <f t="shared" si="285"/>
        <v>176410.77479999998</v>
      </c>
      <c r="L422" s="5">
        <v>25</v>
      </c>
      <c r="M422" s="5">
        <f t="shared" si="286"/>
        <v>44102.693699999989</v>
      </c>
      <c r="N422" s="5">
        <v>10</v>
      </c>
      <c r="O422" s="5">
        <f t="shared" si="287"/>
        <v>17641.07748</v>
      </c>
      <c r="P422" s="5"/>
      <c r="Q422" s="5"/>
      <c r="R422" s="9"/>
      <c r="S422" s="5"/>
      <c r="T422" s="9">
        <v>150</v>
      </c>
      <c r="U422" s="5">
        <f t="shared" si="297"/>
        <v>26545.5</v>
      </c>
      <c r="V422" s="5"/>
      <c r="W422" s="5"/>
      <c r="X422" s="5">
        <f t="shared" si="288"/>
        <v>88289.271179999982</v>
      </c>
      <c r="Y422" s="5">
        <f t="shared" si="289"/>
        <v>264700.04597999994</v>
      </c>
      <c r="Z422" s="10">
        <v>1</v>
      </c>
      <c r="AA422" s="11">
        <f t="shared" si="290"/>
        <v>176410.77479999998</v>
      </c>
    </row>
    <row r="423" spans="1:27" s="59" customFormat="1" ht="17.850000000000001" customHeight="1">
      <c r="A423" s="71">
        <v>9</v>
      </c>
      <c r="B423" s="3" t="s">
        <v>365</v>
      </c>
      <c r="C423" s="4" t="s">
        <v>25</v>
      </c>
      <c r="D423" s="4">
        <v>19.5</v>
      </c>
      <c r="E423" s="5" t="s">
        <v>18</v>
      </c>
      <c r="F423" s="4">
        <v>17697</v>
      </c>
      <c r="G423" s="7">
        <v>4.4000000000000004</v>
      </c>
      <c r="H423" s="6">
        <v>1</v>
      </c>
      <c r="I423" s="5">
        <f t="shared" si="284"/>
        <v>77866.8</v>
      </c>
      <c r="J423" s="7">
        <v>2.34</v>
      </c>
      <c r="K423" s="5">
        <f t="shared" si="285"/>
        <v>182208.31200000001</v>
      </c>
      <c r="L423" s="5">
        <v>25</v>
      </c>
      <c r="M423" s="5">
        <f t="shared" si="286"/>
        <v>45552.078000000001</v>
      </c>
      <c r="N423" s="5">
        <v>10</v>
      </c>
      <c r="O423" s="5">
        <f t="shared" si="287"/>
        <v>18220.831200000001</v>
      </c>
      <c r="P423" s="5"/>
      <c r="Q423" s="5"/>
      <c r="R423" s="9"/>
      <c r="S423" s="5"/>
      <c r="T423" s="9">
        <v>150</v>
      </c>
      <c r="U423" s="5">
        <f t="shared" si="297"/>
        <v>26545.5</v>
      </c>
      <c r="V423" s="5"/>
      <c r="W423" s="5"/>
      <c r="X423" s="5">
        <f t="shared" si="288"/>
        <v>90318.409199999995</v>
      </c>
      <c r="Y423" s="5">
        <f t="shared" si="289"/>
        <v>272526.72120000003</v>
      </c>
      <c r="Z423" s="60">
        <v>1</v>
      </c>
      <c r="AA423" s="11">
        <f t="shared" si="290"/>
        <v>182208.31200000001</v>
      </c>
    </row>
    <row r="424" spans="1:27" s="59" customFormat="1" ht="17.850000000000001" customHeight="1">
      <c r="A424" s="71">
        <v>10</v>
      </c>
      <c r="B424" s="3" t="s">
        <v>365</v>
      </c>
      <c r="C424" s="4" t="s">
        <v>30</v>
      </c>
      <c r="D424" s="60" t="s">
        <v>20</v>
      </c>
      <c r="E424" s="5" t="s">
        <v>18</v>
      </c>
      <c r="F424" s="4">
        <v>17697</v>
      </c>
      <c r="G424" s="4">
        <v>4.53</v>
      </c>
      <c r="H424" s="6">
        <v>1</v>
      </c>
      <c r="I424" s="5">
        <f t="shared" si="284"/>
        <v>80167.41</v>
      </c>
      <c r="J424" s="7">
        <v>2.34</v>
      </c>
      <c r="K424" s="5">
        <f t="shared" si="285"/>
        <v>187591.73939999999</v>
      </c>
      <c r="L424" s="5">
        <v>25</v>
      </c>
      <c r="M424" s="5">
        <f t="shared" si="286"/>
        <v>46897.934849999991</v>
      </c>
      <c r="N424" s="5">
        <v>10</v>
      </c>
      <c r="O424" s="5">
        <f t="shared" si="287"/>
        <v>18759.173939999997</v>
      </c>
      <c r="P424" s="5"/>
      <c r="Q424" s="5"/>
      <c r="R424" s="9"/>
      <c r="S424" s="5"/>
      <c r="T424" s="9">
        <v>150</v>
      </c>
      <c r="U424" s="5">
        <f t="shared" si="297"/>
        <v>26545.5</v>
      </c>
      <c r="V424" s="5"/>
      <c r="W424" s="5"/>
      <c r="X424" s="5">
        <f t="shared" si="288"/>
        <v>92202.608789999984</v>
      </c>
      <c r="Y424" s="5">
        <f t="shared" si="289"/>
        <v>279794.34818999999</v>
      </c>
      <c r="Z424" s="60">
        <v>1</v>
      </c>
      <c r="AA424" s="11">
        <f t="shared" si="290"/>
        <v>187591.73939999999</v>
      </c>
    </row>
    <row r="425" spans="1:27" s="59" customFormat="1" ht="17.850000000000001" customHeight="1">
      <c r="A425" s="71">
        <v>11</v>
      </c>
      <c r="B425" s="3" t="s">
        <v>365</v>
      </c>
      <c r="C425" s="4" t="s">
        <v>29</v>
      </c>
      <c r="D425" s="4" t="s">
        <v>20</v>
      </c>
      <c r="E425" s="5" t="s">
        <v>46</v>
      </c>
      <c r="F425" s="4">
        <v>17697</v>
      </c>
      <c r="G425" s="4">
        <v>4.41</v>
      </c>
      <c r="H425" s="6">
        <v>1</v>
      </c>
      <c r="I425" s="5">
        <f t="shared" si="284"/>
        <v>78043.77</v>
      </c>
      <c r="J425" s="7">
        <v>2.34</v>
      </c>
      <c r="K425" s="5">
        <f t="shared" si="285"/>
        <v>182622.42180000001</v>
      </c>
      <c r="L425" s="5">
        <v>25</v>
      </c>
      <c r="M425" s="5">
        <f t="shared" si="286"/>
        <v>45655.605450000003</v>
      </c>
      <c r="N425" s="5">
        <v>10</v>
      </c>
      <c r="O425" s="5">
        <f t="shared" si="287"/>
        <v>18262.242180000001</v>
      </c>
      <c r="P425" s="5"/>
      <c r="Q425" s="5"/>
      <c r="R425" s="9"/>
      <c r="S425" s="5"/>
      <c r="T425" s="9">
        <v>150</v>
      </c>
      <c r="U425" s="5">
        <f t="shared" si="297"/>
        <v>26545.5</v>
      </c>
      <c r="V425" s="5"/>
      <c r="W425" s="5"/>
      <c r="X425" s="5">
        <f t="shared" si="288"/>
        <v>90463.347630000004</v>
      </c>
      <c r="Y425" s="5">
        <f t="shared" si="289"/>
        <v>273085.76942999999</v>
      </c>
      <c r="Z425" s="60">
        <v>1</v>
      </c>
      <c r="AA425" s="11">
        <f t="shared" si="290"/>
        <v>182622.42180000001</v>
      </c>
    </row>
    <row r="426" spans="1:27" s="140" customFormat="1" ht="17.850000000000001" customHeight="1">
      <c r="A426" s="71">
        <v>12</v>
      </c>
      <c r="B426" s="3" t="s">
        <v>389</v>
      </c>
      <c r="C426" s="4" t="s">
        <v>31</v>
      </c>
      <c r="D426" s="60">
        <v>2.5</v>
      </c>
      <c r="E426" s="5"/>
      <c r="F426" s="4">
        <v>17697</v>
      </c>
      <c r="G426" s="4">
        <v>3.41</v>
      </c>
      <c r="H426" s="6">
        <v>1</v>
      </c>
      <c r="I426" s="5">
        <f t="shared" si="284"/>
        <v>60346.770000000004</v>
      </c>
      <c r="J426" s="7">
        <v>2.34</v>
      </c>
      <c r="K426" s="5">
        <f t="shared" si="285"/>
        <v>141211.4418</v>
      </c>
      <c r="L426" s="5">
        <v>25</v>
      </c>
      <c r="M426" s="5">
        <f t="shared" si="286"/>
        <v>35302.86045</v>
      </c>
      <c r="N426" s="5">
        <v>10</v>
      </c>
      <c r="O426" s="5">
        <f t="shared" si="287"/>
        <v>14121.144180000001</v>
      </c>
      <c r="P426" s="5"/>
      <c r="Q426" s="5"/>
      <c r="R426" s="9"/>
      <c r="S426" s="5"/>
      <c r="T426" s="9">
        <v>150</v>
      </c>
      <c r="U426" s="5">
        <f t="shared" si="297"/>
        <v>26545.5</v>
      </c>
      <c r="V426" s="5"/>
      <c r="W426" s="5"/>
      <c r="X426" s="5">
        <f t="shared" si="288"/>
        <v>75969.50463000001</v>
      </c>
      <c r="Y426" s="5">
        <f t="shared" si="289"/>
        <v>217180.94643000001</v>
      </c>
      <c r="Z426" s="10">
        <v>1</v>
      </c>
      <c r="AA426" s="11">
        <f t="shared" si="290"/>
        <v>141211.4418</v>
      </c>
    </row>
    <row r="427" spans="1:27" s="59" customFormat="1" ht="17.850000000000001" customHeight="1">
      <c r="A427" s="71">
        <v>13</v>
      </c>
      <c r="B427" s="3" t="s">
        <v>153</v>
      </c>
      <c r="C427" s="4" t="s">
        <v>29</v>
      </c>
      <c r="D427" s="60">
        <v>12.4</v>
      </c>
      <c r="E427" s="5" t="s">
        <v>46</v>
      </c>
      <c r="F427" s="4">
        <v>17697</v>
      </c>
      <c r="G427" s="7">
        <v>4.12</v>
      </c>
      <c r="H427" s="6">
        <v>1</v>
      </c>
      <c r="I427" s="5">
        <f t="shared" si="284"/>
        <v>72911.64</v>
      </c>
      <c r="J427" s="7">
        <v>2.34</v>
      </c>
      <c r="K427" s="5">
        <f t="shared" si="285"/>
        <v>170613.23759999999</v>
      </c>
      <c r="L427" s="5">
        <v>25</v>
      </c>
      <c r="M427" s="5">
        <f t="shared" si="286"/>
        <v>42653.309399999998</v>
      </c>
      <c r="N427" s="5">
        <v>10</v>
      </c>
      <c r="O427" s="5">
        <f t="shared" si="287"/>
        <v>17061.323759999999</v>
      </c>
      <c r="P427" s="5"/>
      <c r="Q427" s="5"/>
      <c r="R427" s="9"/>
      <c r="S427" s="5"/>
      <c r="T427" s="9">
        <v>150</v>
      </c>
      <c r="U427" s="5">
        <f t="shared" si="297"/>
        <v>26545.5</v>
      </c>
      <c r="V427" s="5"/>
      <c r="W427" s="5"/>
      <c r="X427" s="5">
        <f t="shared" si="288"/>
        <v>86260.133159999998</v>
      </c>
      <c r="Y427" s="5">
        <f t="shared" si="289"/>
        <v>256873.37075999999</v>
      </c>
      <c r="Z427" s="10">
        <v>1</v>
      </c>
      <c r="AA427" s="11">
        <f t="shared" si="290"/>
        <v>170613.23759999999</v>
      </c>
    </row>
    <row r="428" spans="1:27" s="59" customFormat="1" ht="17.850000000000001" customHeight="1">
      <c r="A428" s="71">
        <v>14</v>
      </c>
      <c r="B428" s="3" t="s">
        <v>153</v>
      </c>
      <c r="C428" s="4" t="s">
        <v>30</v>
      </c>
      <c r="D428" s="60" t="s">
        <v>20</v>
      </c>
      <c r="E428" s="5" t="s">
        <v>46</v>
      </c>
      <c r="F428" s="4">
        <v>17697</v>
      </c>
      <c r="G428" s="4">
        <v>4.41</v>
      </c>
      <c r="H428" s="6">
        <v>0.5</v>
      </c>
      <c r="I428" s="5">
        <f t="shared" ref="I428" si="298">F428*G428*H428</f>
        <v>39021.885000000002</v>
      </c>
      <c r="J428" s="7">
        <v>2.34</v>
      </c>
      <c r="K428" s="5">
        <f t="shared" ref="K428" si="299">I428*J428</f>
        <v>91311.210900000005</v>
      </c>
      <c r="L428" s="5">
        <v>25</v>
      </c>
      <c r="M428" s="5">
        <f t="shared" ref="M428" si="300">K428*L428/100</f>
        <v>22827.802725000001</v>
      </c>
      <c r="N428" s="5">
        <v>10</v>
      </c>
      <c r="O428" s="5">
        <f t="shared" ref="O428" si="301">K428*N428/100</f>
        <v>9131.1210900000005</v>
      </c>
      <c r="P428" s="5"/>
      <c r="Q428" s="5"/>
      <c r="R428" s="9"/>
      <c r="S428" s="5"/>
      <c r="T428" s="9">
        <v>150</v>
      </c>
      <c r="U428" s="5">
        <f t="shared" ref="U428" si="302">F428*H428*T428/100</f>
        <v>13272.75</v>
      </c>
      <c r="V428" s="5"/>
      <c r="W428" s="5"/>
      <c r="X428" s="5">
        <f t="shared" ref="X428" si="303">W428+U428+S428+Q428+O428+M428</f>
        <v>45231.673815000002</v>
      </c>
      <c r="Y428" s="5">
        <f t="shared" ref="Y428" si="304">K428+X428</f>
        <v>136542.88471499999</v>
      </c>
      <c r="Z428" s="10"/>
      <c r="AA428" s="11"/>
    </row>
    <row r="429" spans="1:27" s="59" customFormat="1" ht="17.850000000000001" customHeight="1">
      <c r="A429" s="71">
        <v>15</v>
      </c>
      <c r="B429" s="3" t="s">
        <v>366</v>
      </c>
      <c r="C429" s="4" t="s">
        <v>30</v>
      </c>
      <c r="D429" s="60">
        <v>17.5</v>
      </c>
      <c r="E429" s="5" t="s">
        <v>18</v>
      </c>
      <c r="F429" s="4">
        <v>17697</v>
      </c>
      <c r="G429" s="7">
        <v>4.4000000000000004</v>
      </c>
      <c r="H429" s="6">
        <v>1</v>
      </c>
      <c r="I429" s="5">
        <f t="shared" si="284"/>
        <v>77866.8</v>
      </c>
      <c r="J429" s="7">
        <v>2.34</v>
      </c>
      <c r="K429" s="5">
        <f t="shared" si="285"/>
        <v>182208.31200000001</v>
      </c>
      <c r="L429" s="5">
        <v>25</v>
      </c>
      <c r="M429" s="5">
        <f t="shared" si="286"/>
        <v>45552.078000000001</v>
      </c>
      <c r="N429" s="5">
        <v>10</v>
      </c>
      <c r="O429" s="5">
        <f t="shared" si="287"/>
        <v>18220.831200000001</v>
      </c>
      <c r="P429" s="5"/>
      <c r="Q429" s="5"/>
      <c r="R429" s="9"/>
      <c r="S429" s="5"/>
      <c r="T429" s="9">
        <v>150</v>
      </c>
      <c r="U429" s="5">
        <f t="shared" si="297"/>
        <v>26545.5</v>
      </c>
      <c r="V429" s="5"/>
      <c r="W429" s="5"/>
      <c r="X429" s="5">
        <f t="shared" si="288"/>
        <v>90318.409199999995</v>
      </c>
      <c r="Y429" s="5">
        <f t="shared" si="289"/>
        <v>272526.72120000003</v>
      </c>
      <c r="Z429" s="10">
        <v>1</v>
      </c>
      <c r="AA429" s="11">
        <f t="shared" ref="AA429:AA435" si="305">K429</f>
        <v>182208.31200000001</v>
      </c>
    </row>
    <row r="430" spans="1:27" s="59" customFormat="1" ht="17.850000000000001" customHeight="1">
      <c r="A430" s="71">
        <v>16</v>
      </c>
      <c r="B430" s="3" t="s">
        <v>366</v>
      </c>
      <c r="C430" s="4" t="s">
        <v>30</v>
      </c>
      <c r="D430" s="60" t="s">
        <v>20</v>
      </c>
      <c r="E430" s="5" t="s">
        <v>18</v>
      </c>
      <c r="F430" s="4">
        <v>17697</v>
      </c>
      <c r="G430" s="4">
        <v>4.53</v>
      </c>
      <c r="H430" s="6">
        <v>1</v>
      </c>
      <c r="I430" s="5">
        <f t="shared" si="284"/>
        <v>80167.41</v>
      </c>
      <c r="J430" s="7">
        <v>2.34</v>
      </c>
      <c r="K430" s="5">
        <f t="shared" si="285"/>
        <v>187591.73939999999</v>
      </c>
      <c r="L430" s="5">
        <v>25</v>
      </c>
      <c r="M430" s="5">
        <f t="shared" si="286"/>
        <v>46897.934849999991</v>
      </c>
      <c r="N430" s="5">
        <v>10</v>
      </c>
      <c r="O430" s="5">
        <f t="shared" si="287"/>
        <v>18759.173939999997</v>
      </c>
      <c r="P430" s="5"/>
      <c r="Q430" s="5"/>
      <c r="R430" s="9"/>
      <c r="S430" s="5"/>
      <c r="T430" s="9">
        <v>150</v>
      </c>
      <c r="U430" s="5">
        <f t="shared" si="297"/>
        <v>26545.5</v>
      </c>
      <c r="V430" s="5"/>
      <c r="W430" s="5"/>
      <c r="X430" s="5">
        <f t="shared" si="288"/>
        <v>92202.608789999984</v>
      </c>
      <c r="Y430" s="5">
        <f t="shared" si="289"/>
        <v>279794.34818999999</v>
      </c>
      <c r="Z430" s="10">
        <v>1</v>
      </c>
      <c r="AA430" s="11">
        <f t="shared" si="305"/>
        <v>187591.73939999999</v>
      </c>
    </row>
    <row r="431" spans="1:27" s="59" customFormat="1" ht="17.850000000000001" customHeight="1">
      <c r="A431" s="71">
        <v>17</v>
      </c>
      <c r="B431" s="3" t="s">
        <v>366</v>
      </c>
      <c r="C431" s="4" t="s">
        <v>30</v>
      </c>
      <c r="D431" s="60">
        <v>19.399999999999999</v>
      </c>
      <c r="E431" s="5" t="s">
        <v>18</v>
      </c>
      <c r="F431" s="4">
        <v>17697</v>
      </c>
      <c r="G431" s="7">
        <v>4.4000000000000004</v>
      </c>
      <c r="H431" s="6">
        <v>1</v>
      </c>
      <c r="I431" s="5">
        <f t="shared" si="284"/>
        <v>77866.8</v>
      </c>
      <c r="J431" s="7">
        <v>2.34</v>
      </c>
      <c r="K431" s="5">
        <f t="shared" si="285"/>
        <v>182208.31200000001</v>
      </c>
      <c r="L431" s="5">
        <v>25</v>
      </c>
      <c r="M431" s="5">
        <f t="shared" si="286"/>
        <v>45552.078000000001</v>
      </c>
      <c r="N431" s="5">
        <v>10</v>
      </c>
      <c r="O431" s="5">
        <f t="shared" si="287"/>
        <v>18220.831200000001</v>
      </c>
      <c r="P431" s="5"/>
      <c r="Q431" s="5"/>
      <c r="R431" s="9"/>
      <c r="S431" s="5"/>
      <c r="T431" s="9">
        <v>150</v>
      </c>
      <c r="U431" s="5">
        <f t="shared" si="297"/>
        <v>26545.5</v>
      </c>
      <c r="V431" s="5"/>
      <c r="W431" s="5"/>
      <c r="X431" s="5">
        <f t="shared" si="288"/>
        <v>90318.409199999995</v>
      </c>
      <c r="Y431" s="5">
        <f t="shared" si="289"/>
        <v>272526.72120000003</v>
      </c>
      <c r="Z431" s="10">
        <v>1</v>
      </c>
      <c r="AA431" s="11">
        <f t="shared" si="305"/>
        <v>182208.31200000001</v>
      </c>
    </row>
    <row r="432" spans="1:27" s="59" customFormat="1" ht="17.850000000000001" customHeight="1">
      <c r="A432" s="71">
        <v>18</v>
      </c>
      <c r="B432" s="3" t="s">
        <v>366</v>
      </c>
      <c r="C432" s="4" t="s">
        <v>30</v>
      </c>
      <c r="D432" s="60" t="s">
        <v>20</v>
      </c>
      <c r="E432" s="5" t="s">
        <v>18</v>
      </c>
      <c r="F432" s="4">
        <v>17697</v>
      </c>
      <c r="G432" s="4">
        <v>4.53</v>
      </c>
      <c r="H432" s="6">
        <v>1</v>
      </c>
      <c r="I432" s="5">
        <f>F432*G432*H432</f>
        <v>80167.41</v>
      </c>
      <c r="J432" s="7">
        <v>2.34</v>
      </c>
      <c r="K432" s="5">
        <f>I432*J432</f>
        <v>187591.73939999999</v>
      </c>
      <c r="L432" s="5">
        <v>25</v>
      </c>
      <c r="M432" s="5">
        <f t="shared" ref="M432" si="306">K432*L432/100</f>
        <v>46897.934849999991</v>
      </c>
      <c r="N432" s="5">
        <v>10</v>
      </c>
      <c r="O432" s="5">
        <f t="shared" ref="O432" si="307">K432*N432/100</f>
        <v>18759.173939999997</v>
      </c>
      <c r="P432" s="5"/>
      <c r="Q432" s="5"/>
      <c r="R432" s="9"/>
      <c r="S432" s="5"/>
      <c r="T432" s="9">
        <v>150</v>
      </c>
      <c r="U432" s="5">
        <f t="shared" ref="U432" si="308">F432*H432*T432/100</f>
        <v>26545.5</v>
      </c>
      <c r="V432" s="5"/>
      <c r="W432" s="5"/>
      <c r="X432" s="5">
        <f t="shared" ref="X432" si="309">W432+U432+S432+Q432+O432+M432</f>
        <v>92202.608789999984</v>
      </c>
      <c r="Y432" s="5">
        <f t="shared" ref="Y432" si="310">K432+X432</f>
        <v>279794.34818999999</v>
      </c>
      <c r="Z432" s="10">
        <v>1</v>
      </c>
      <c r="AA432" s="11">
        <f t="shared" si="305"/>
        <v>187591.73939999999</v>
      </c>
    </row>
    <row r="433" spans="1:27" s="59" customFormat="1" ht="17.850000000000001" customHeight="1">
      <c r="A433" s="71">
        <v>19</v>
      </c>
      <c r="B433" s="3" t="s">
        <v>366</v>
      </c>
      <c r="C433" s="4" t="s">
        <v>30</v>
      </c>
      <c r="D433" s="60">
        <v>16.5</v>
      </c>
      <c r="E433" s="5" t="s">
        <v>18</v>
      </c>
      <c r="F433" s="4">
        <v>17697</v>
      </c>
      <c r="G433" s="4">
        <v>4.4000000000000004</v>
      </c>
      <c r="H433" s="6">
        <v>1</v>
      </c>
      <c r="I433" s="5">
        <f>F433*G433*H433</f>
        <v>77866.8</v>
      </c>
      <c r="J433" s="7">
        <v>2.34</v>
      </c>
      <c r="K433" s="5">
        <f>I433*J433</f>
        <v>182208.31200000001</v>
      </c>
      <c r="L433" s="5">
        <v>25</v>
      </c>
      <c r="M433" s="5">
        <f>K433*L433/100</f>
        <v>45552.078000000001</v>
      </c>
      <c r="N433" s="5">
        <v>10</v>
      </c>
      <c r="O433" s="5">
        <f>K433*N433/100</f>
        <v>18220.831200000001</v>
      </c>
      <c r="P433" s="5"/>
      <c r="Q433" s="5"/>
      <c r="R433" s="9"/>
      <c r="S433" s="5"/>
      <c r="T433" s="9">
        <v>150</v>
      </c>
      <c r="U433" s="5">
        <f>F433*H433*T433/100</f>
        <v>26545.5</v>
      </c>
      <c r="V433" s="5"/>
      <c r="W433" s="5"/>
      <c r="X433" s="5">
        <f>W433+U433+S433+Q433+O433+M433</f>
        <v>90318.409199999995</v>
      </c>
      <c r="Y433" s="5">
        <f>K433+X433</f>
        <v>272526.72120000003</v>
      </c>
      <c r="Z433" s="10">
        <v>1</v>
      </c>
      <c r="AA433" s="11">
        <f t="shared" si="305"/>
        <v>182208.31200000001</v>
      </c>
    </row>
    <row r="434" spans="1:27" s="59" customFormat="1" ht="17.850000000000001" customHeight="1">
      <c r="A434" s="71">
        <v>20</v>
      </c>
      <c r="B434" s="3" t="s">
        <v>366</v>
      </c>
      <c r="C434" s="4" t="s">
        <v>31</v>
      </c>
      <c r="D434" s="60">
        <v>8.3000000000000007</v>
      </c>
      <c r="E434" s="5"/>
      <c r="F434" s="4">
        <v>17697</v>
      </c>
      <c r="G434" s="4">
        <v>3.53</v>
      </c>
      <c r="H434" s="6">
        <v>1</v>
      </c>
      <c r="I434" s="5">
        <f>F434*G434*H434</f>
        <v>62470.409999999996</v>
      </c>
      <c r="J434" s="7">
        <v>2.34</v>
      </c>
      <c r="K434" s="5">
        <f>I434*J434</f>
        <v>146180.75939999998</v>
      </c>
      <c r="L434" s="5">
        <v>25</v>
      </c>
      <c r="M434" s="5">
        <f t="shared" si="286"/>
        <v>36545.189849999995</v>
      </c>
      <c r="N434" s="5">
        <v>10</v>
      </c>
      <c r="O434" s="5">
        <f t="shared" si="287"/>
        <v>14618.075939999999</v>
      </c>
      <c r="P434" s="5"/>
      <c r="Q434" s="5"/>
      <c r="R434" s="9"/>
      <c r="S434" s="5"/>
      <c r="T434" s="9">
        <v>150</v>
      </c>
      <c r="U434" s="5">
        <f t="shared" si="297"/>
        <v>26545.5</v>
      </c>
      <c r="V434" s="5"/>
      <c r="W434" s="5"/>
      <c r="X434" s="5">
        <f t="shared" si="288"/>
        <v>77708.76578999999</v>
      </c>
      <c r="Y434" s="5">
        <f t="shared" si="289"/>
        <v>223889.52518999996</v>
      </c>
      <c r="Z434" s="10">
        <v>1</v>
      </c>
      <c r="AA434" s="11">
        <f t="shared" si="305"/>
        <v>146180.75939999998</v>
      </c>
    </row>
    <row r="435" spans="1:27" s="59" customFormat="1" ht="17.850000000000001" customHeight="1">
      <c r="A435" s="71">
        <v>21</v>
      </c>
      <c r="B435" s="3" t="s">
        <v>245</v>
      </c>
      <c r="C435" s="4" t="s">
        <v>31</v>
      </c>
      <c r="D435" s="60">
        <v>9.4</v>
      </c>
      <c r="E435" s="5"/>
      <c r="F435" s="4">
        <v>17697</v>
      </c>
      <c r="G435" s="4">
        <v>3.53</v>
      </c>
      <c r="H435" s="6">
        <v>1</v>
      </c>
      <c r="I435" s="5">
        <f t="shared" ref="I435" si="311">F435*G435*H435</f>
        <v>62470.409999999996</v>
      </c>
      <c r="J435" s="7">
        <v>2.34</v>
      </c>
      <c r="K435" s="5">
        <f t="shared" ref="K435" si="312">I435*J435</f>
        <v>146180.75939999998</v>
      </c>
      <c r="L435" s="5">
        <v>25</v>
      </c>
      <c r="M435" s="5">
        <f t="shared" ref="M435" si="313">K435*L435/100</f>
        <v>36545.189849999995</v>
      </c>
      <c r="N435" s="5">
        <v>10</v>
      </c>
      <c r="O435" s="5">
        <f t="shared" ref="O435" si="314">K435*N435/100</f>
        <v>14618.075939999999</v>
      </c>
      <c r="P435" s="5"/>
      <c r="Q435" s="5"/>
      <c r="R435" s="9"/>
      <c r="S435" s="5"/>
      <c r="T435" s="9">
        <v>20</v>
      </c>
      <c r="U435" s="5">
        <f>F435*H435*T435/100</f>
        <v>3539.4</v>
      </c>
      <c r="V435" s="5"/>
      <c r="W435" s="5"/>
      <c r="X435" s="5">
        <f t="shared" ref="X435" si="315">W435+U435+S435+Q435+O435+M435</f>
        <v>54702.665789999999</v>
      </c>
      <c r="Y435" s="5">
        <f t="shared" ref="Y435" si="316">K435+X435</f>
        <v>200883.42518999998</v>
      </c>
      <c r="Z435" s="10">
        <v>1</v>
      </c>
      <c r="AA435" s="11">
        <f t="shared" si="305"/>
        <v>146180.75939999998</v>
      </c>
    </row>
    <row r="436" spans="1:27" s="59" customFormat="1" ht="17.850000000000001" customHeight="1">
      <c r="A436" s="71">
        <v>22</v>
      </c>
      <c r="B436" s="3" t="s">
        <v>245</v>
      </c>
      <c r="C436" s="4" t="s">
        <v>31</v>
      </c>
      <c r="D436" s="60">
        <v>9.4</v>
      </c>
      <c r="E436" s="5"/>
      <c r="F436" s="4">
        <v>17697</v>
      </c>
      <c r="G436" s="4">
        <v>3.53</v>
      </c>
      <c r="H436" s="6">
        <v>0.5</v>
      </c>
      <c r="I436" s="5">
        <f t="shared" ref="I436" si="317">F436*G436*H436</f>
        <v>31235.204999999998</v>
      </c>
      <c r="J436" s="7">
        <v>2.34</v>
      </c>
      <c r="K436" s="5">
        <f t="shared" ref="K436" si="318">I436*J436</f>
        <v>73090.37969999999</v>
      </c>
      <c r="L436" s="5">
        <v>25</v>
      </c>
      <c r="M436" s="5">
        <f t="shared" ref="M436" si="319">K436*L436/100</f>
        <v>18272.594924999998</v>
      </c>
      <c r="N436" s="5">
        <v>10</v>
      </c>
      <c r="O436" s="5">
        <f t="shared" ref="O436" si="320">K436*N436/100</f>
        <v>7309.0379699999994</v>
      </c>
      <c r="P436" s="5"/>
      <c r="Q436" s="5"/>
      <c r="R436" s="9"/>
      <c r="S436" s="5"/>
      <c r="T436" s="9">
        <v>20</v>
      </c>
      <c r="U436" s="5">
        <f>F436*H436*T436/100</f>
        <v>1769.7</v>
      </c>
      <c r="V436" s="5"/>
      <c r="W436" s="5"/>
      <c r="X436" s="5">
        <f t="shared" ref="X436" si="321">W436+U436+S436+Q436+O436+M436</f>
        <v>27351.332895</v>
      </c>
      <c r="Y436" s="5">
        <f t="shared" ref="Y436" si="322">K436+X436</f>
        <v>100441.71259499999</v>
      </c>
      <c r="Z436" s="10"/>
      <c r="AA436" s="277"/>
    </row>
    <row r="437" spans="1:27" s="59" customFormat="1" ht="17.850000000000001" customHeight="1">
      <c r="A437" s="71">
        <v>23</v>
      </c>
      <c r="B437" s="3" t="s">
        <v>367</v>
      </c>
      <c r="C437" s="4" t="s">
        <v>30</v>
      </c>
      <c r="D437" s="60">
        <v>15.4</v>
      </c>
      <c r="E437" s="5" t="s">
        <v>18</v>
      </c>
      <c r="F437" s="4">
        <v>17697</v>
      </c>
      <c r="G437" s="7">
        <v>4.34</v>
      </c>
      <c r="H437" s="6">
        <v>1</v>
      </c>
      <c r="I437" s="5">
        <f>F437*G437*H437</f>
        <v>76804.98</v>
      </c>
      <c r="J437" s="7">
        <v>2.34</v>
      </c>
      <c r="K437" s="5">
        <f>I437*J437</f>
        <v>179723.65319999997</v>
      </c>
      <c r="L437" s="5">
        <v>25</v>
      </c>
      <c r="M437" s="5">
        <f>K437*L437/100</f>
        <v>44930.913299999993</v>
      </c>
      <c r="N437" s="5">
        <v>10</v>
      </c>
      <c r="O437" s="5">
        <f>K437*N437/100</f>
        <v>17972.365319999997</v>
      </c>
      <c r="P437" s="5"/>
      <c r="Q437" s="5"/>
      <c r="R437" s="9"/>
      <c r="S437" s="5"/>
      <c r="T437" s="9"/>
      <c r="U437" s="5"/>
      <c r="V437" s="5"/>
      <c r="W437" s="5"/>
      <c r="X437" s="5">
        <f>W437+U437+S437+Q437+O437+M437</f>
        <v>62903.27861999999</v>
      </c>
      <c r="Y437" s="5">
        <f>K437+X437</f>
        <v>242626.93181999997</v>
      </c>
      <c r="Z437" s="10">
        <v>1</v>
      </c>
      <c r="AA437" s="11">
        <f>K437</f>
        <v>179723.65319999997</v>
      </c>
    </row>
    <row r="438" spans="1:27" s="59" customFormat="1" ht="17.850000000000001" customHeight="1">
      <c r="A438" s="71">
        <v>24</v>
      </c>
      <c r="B438" s="3" t="s">
        <v>291</v>
      </c>
      <c r="C438" s="4" t="s">
        <v>30</v>
      </c>
      <c r="D438" s="60">
        <v>16.8</v>
      </c>
      <c r="E438" s="5" t="s">
        <v>18</v>
      </c>
      <c r="F438" s="4">
        <v>17697</v>
      </c>
      <c r="G438" s="7">
        <v>4.4000000000000004</v>
      </c>
      <c r="H438" s="6">
        <v>1</v>
      </c>
      <c r="I438" s="5">
        <f t="shared" si="284"/>
        <v>77866.8</v>
      </c>
      <c r="J438" s="7">
        <v>2.34</v>
      </c>
      <c r="K438" s="5">
        <f t="shared" si="285"/>
        <v>182208.31200000001</v>
      </c>
      <c r="L438" s="5">
        <v>25</v>
      </c>
      <c r="M438" s="5">
        <f t="shared" si="286"/>
        <v>45552.078000000001</v>
      </c>
      <c r="N438" s="5">
        <v>10</v>
      </c>
      <c r="O438" s="5">
        <f t="shared" si="287"/>
        <v>18220.831200000001</v>
      </c>
      <c r="P438" s="5"/>
      <c r="Q438" s="5"/>
      <c r="R438" s="9"/>
      <c r="S438" s="5"/>
      <c r="T438" s="9"/>
      <c r="U438" s="5"/>
      <c r="V438" s="5"/>
      <c r="W438" s="5"/>
      <c r="X438" s="5">
        <f t="shared" si="288"/>
        <v>63772.909200000002</v>
      </c>
      <c r="Y438" s="5">
        <f t="shared" si="289"/>
        <v>245981.2212</v>
      </c>
      <c r="Z438" s="10">
        <v>1</v>
      </c>
      <c r="AA438" s="11">
        <f>K438</f>
        <v>182208.31200000001</v>
      </c>
    </row>
    <row r="439" spans="1:27" s="59" customFormat="1" ht="17.850000000000001" customHeight="1">
      <c r="A439" s="71">
        <v>25</v>
      </c>
      <c r="B439" s="3" t="s">
        <v>368</v>
      </c>
      <c r="C439" s="4" t="s">
        <v>30</v>
      </c>
      <c r="D439" s="60">
        <v>16.8</v>
      </c>
      <c r="E439" s="5" t="s">
        <v>18</v>
      </c>
      <c r="F439" s="4">
        <v>17697</v>
      </c>
      <c r="G439" s="7">
        <v>4.4000000000000004</v>
      </c>
      <c r="H439" s="6">
        <v>0.5</v>
      </c>
      <c r="I439" s="5">
        <f t="shared" si="284"/>
        <v>38933.4</v>
      </c>
      <c r="J439" s="7">
        <v>2.34</v>
      </c>
      <c r="K439" s="5">
        <f t="shared" si="285"/>
        <v>91104.156000000003</v>
      </c>
      <c r="L439" s="5">
        <v>25</v>
      </c>
      <c r="M439" s="5">
        <f t="shared" si="286"/>
        <v>22776.039000000001</v>
      </c>
      <c r="N439" s="5">
        <v>10</v>
      </c>
      <c r="O439" s="5">
        <f t="shared" si="287"/>
        <v>9110.4156000000003</v>
      </c>
      <c r="P439" s="5"/>
      <c r="Q439" s="5"/>
      <c r="R439" s="9"/>
      <c r="S439" s="5"/>
      <c r="T439" s="9"/>
      <c r="U439" s="5"/>
      <c r="V439" s="5"/>
      <c r="W439" s="5"/>
      <c r="X439" s="5">
        <f t="shared" si="288"/>
        <v>31886.454600000001</v>
      </c>
      <c r="Y439" s="5">
        <f t="shared" si="289"/>
        <v>122990.6106</v>
      </c>
      <c r="Z439" s="10"/>
      <c r="AA439" s="277"/>
    </row>
    <row r="440" spans="1:27" s="59" customFormat="1" ht="17.850000000000001" customHeight="1">
      <c r="A440" s="71">
        <v>27</v>
      </c>
      <c r="B440" s="3" t="s">
        <v>341</v>
      </c>
      <c r="C440" s="4" t="s">
        <v>30</v>
      </c>
      <c r="D440" s="60" t="s">
        <v>20</v>
      </c>
      <c r="E440" s="5" t="s">
        <v>18</v>
      </c>
      <c r="F440" s="4">
        <v>17697</v>
      </c>
      <c r="G440" s="4">
        <v>4.53</v>
      </c>
      <c r="H440" s="6">
        <v>1</v>
      </c>
      <c r="I440" s="5">
        <f t="shared" si="284"/>
        <v>80167.41</v>
      </c>
      <c r="J440" s="7">
        <v>2.34</v>
      </c>
      <c r="K440" s="5">
        <f t="shared" si="285"/>
        <v>187591.73939999999</v>
      </c>
      <c r="L440" s="5">
        <v>25</v>
      </c>
      <c r="M440" s="5">
        <f t="shared" si="286"/>
        <v>46897.934849999991</v>
      </c>
      <c r="N440" s="5">
        <v>10</v>
      </c>
      <c r="O440" s="5">
        <f t="shared" si="287"/>
        <v>18759.173939999997</v>
      </c>
      <c r="P440" s="5"/>
      <c r="Q440" s="5"/>
      <c r="R440" s="9"/>
      <c r="S440" s="5"/>
      <c r="T440" s="9">
        <v>190</v>
      </c>
      <c r="U440" s="5">
        <f>F440*H440*T440/100</f>
        <v>33624.300000000003</v>
      </c>
      <c r="V440" s="5"/>
      <c r="W440" s="5"/>
      <c r="X440" s="5">
        <f t="shared" si="288"/>
        <v>99281.408789999987</v>
      </c>
      <c r="Y440" s="5">
        <f t="shared" si="289"/>
        <v>286873.14818999998</v>
      </c>
      <c r="Z440" s="10">
        <v>1</v>
      </c>
      <c r="AA440" s="11">
        <f>K440</f>
        <v>187591.73939999999</v>
      </c>
    </row>
    <row r="441" spans="1:27" s="59" customFormat="1" ht="17.850000000000001" customHeight="1">
      <c r="A441" s="71">
        <v>28</v>
      </c>
      <c r="B441" s="3" t="s">
        <v>484</v>
      </c>
      <c r="C441" s="4" t="s">
        <v>31</v>
      </c>
      <c r="D441" s="60">
        <v>7</v>
      </c>
      <c r="E441" s="5"/>
      <c r="F441" s="4">
        <v>17697</v>
      </c>
      <c r="G441" s="4">
        <v>3.53</v>
      </c>
      <c r="H441" s="6">
        <v>0.5</v>
      </c>
      <c r="I441" s="5">
        <f t="shared" si="284"/>
        <v>31235.204999999998</v>
      </c>
      <c r="J441" s="7">
        <v>2.34</v>
      </c>
      <c r="K441" s="5">
        <f t="shared" si="285"/>
        <v>73090.37969999999</v>
      </c>
      <c r="L441" s="5">
        <v>25</v>
      </c>
      <c r="M441" s="5">
        <f t="shared" ref="M441" si="323">K441*L441/100</f>
        <v>18272.594924999998</v>
      </c>
      <c r="N441" s="5">
        <v>10</v>
      </c>
      <c r="O441" s="5">
        <f t="shared" si="287"/>
        <v>7309.0379699999994</v>
      </c>
      <c r="P441" s="5"/>
      <c r="Q441" s="5"/>
      <c r="R441" s="9"/>
      <c r="S441" s="5"/>
      <c r="T441" s="9"/>
      <c r="U441" s="5"/>
      <c r="V441" s="5"/>
      <c r="W441" s="5"/>
      <c r="X441" s="5">
        <f t="shared" si="288"/>
        <v>25581.632894999995</v>
      </c>
      <c r="Y441" s="5">
        <f t="shared" si="289"/>
        <v>98672.012594999978</v>
      </c>
      <c r="Z441" s="60"/>
      <c r="AA441" s="277"/>
    </row>
    <row r="442" spans="1:27" s="59" customFormat="1" ht="17.850000000000001" customHeight="1">
      <c r="A442" s="71">
        <v>29</v>
      </c>
      <c r="B442" s="3" t="s">
        <v>528</v>
      </c>
      <c r="C442" s="4" t="s">
        <v>30</v>
      </c>
      <c r="D442" s="60" t="s">
        <v>20</v>
      </c>
      <c r="E442" s="5" t="s">
        <v>18</v>
      </c>
      <c r="F442" s="4">
        <v>17697</v>
      </c>
      <c r="G442" s="4">
        <v>4.53</v>
      </c>
      <c r="H442" s="6">
        <v>1</v>
      </c>
      <c r="I442" s="5">
        <f t="shared" si="284"/>
        <v>80167.41</v>
      </c>
      <c r="J442" s="7">
        <v>2.34</v>
      </c>
      <c r="K442" s="5">
        <f t="shared" si="285"/>
        <v>187591.73939999999</v>
      </c>
      <c r="L442" s="5">
        <v>25</v>
      </c>
      <c r="M442" s="5">
        <f t="shared" si="286"/>
        <v>46897.934849999991</v>
      </c>
      <c r="N442" s="5">
        <v>10</v>
      </c>
      <c r="O442" s="5">
        <f t="shared" si="287"/>
        <v>18759.173939999997</v>
      </c>
      <c r="P442" s="5"/>
      <c r="Q442" s="5"/>
      <c r="R442" s="9"/>
      <c r="S442" s="5"/>
      <c r="T442" s="9"/>
      <c r="U442" s="5"/>
      <c r="V442" s="5"/>
      <c r="W442" s="5"/>
      <c r="X442" s="5">
        <f t="shared" si="288"/>
        <v>65657.108789999984</v>
      </c>
      <c r="Y442" s="5">
        <f t="shared" si="289"/>
        <v>253248.84818999999</v>
      </c>
      <c r="Z442" s="10">
        <v>1</v>
      </c>
      <c r="AA442" s="11">
        <f>K442</f>
        <v>187591.73939999999</v>
      </c>
    </row>
    <row r="443" spans="1:27" s="59" customFormat="1" ht="17.850000000000001" customHeight="1">
      <c r="A443" s="71">
        <v>30</v>
      </c>
      <c r="B443" s="3" t="s">
        <v>528</v>
      </c>
      <c r="C443" s="4" t="s">
        <v>30</v>
      </c>
      <c r="D443" s="60" t="s">
        <v>20</v>
      </c>
      <c r="E443" s="5" t="s">
        <v>18</v>
      </c>
      <c r="F443" s="4">
        <v>17697</v>
      </c>
      <c r="G443" s="4">
        <v>4.53</v>
      </c>
      <c r="H443" s="74">
        <v>0.25</v>
      </c>
      <c r="I443" s="5">
        <f t="shared" si="284"/>
        <v>20041.852500000001</v>
      </c>
      <c r="J443" s="7">
        <v>2.34</v>
      </c>
      <c r="K443" s="5">
        <f t="shared" si="285"/>
        <v>46897.934849999998</v>
      </c>
      <c r="L443" s="5"/>
      <c r="M443" s="5"/>
      <c r="N443" s="5">
        <v>10</v>
      </c>
      <c r="O443" s="5">
        <f t="shared" si="287"/>
        <v>4689.7934849999992</v>
      </c>
      <c r="P443" s="5"/>
      <c r="Q443" s="5"/>
      <c r="R443" s="9"/>
      <c r="S443" s="5"/>
      <c r="T443" s="9"/>
      <c r="U443" s="5"/>
      <c r="V443" s="5"/>
      <c r="W443" s="5"/>
      <c r="X443" s="5">
        <f t="shared" si="288"/>
        <v>4689.7934849999992</v>
      </c>
      <c r="Y443" s="5">
        <f t="shared" si="289"/>
        <v>51587.728335</v>
      </c>
      <c r="Z443" s="60"/>
      <c r="AA443" s="277"/>
    </row>
    <row r="444" spans="1:27" s="59" customFormat="1" ht="17.850000000000001" customHeight="1">
      <c r="A444" s="71">
        <v>31</v>
      </c>
      <c r="B444" s="3" t="s">
        <v>527</v>
      </c>
      <c r="C444" s="4" t="s">
        <v>27</v>
      </c>
      <c r="D444" s="60">
        <v>10.4</v>
      </c>
      <c r="E444" s="5" t="s">
        <v>28</v>
      </c>
      <c r="F444" s="4">
        <v>17697</v>
      </c>
      <c r="G444" s="4">
        <v>4.04</v>
      </c>
      <c r="H444" s="6">
        <v>1</v>
      </c>
      <c r="I444" s="5">
        <f t="shared" si="284"/>
        <v>71495.88</v>
      </c>
      <c r="J444" s="7">
        <v>2.34</v>
      </c>
      <c r="K444" s="5">
        <f t="shared" si="285"/>
        <v>167300.35920000001</v>
      </c>
      <c r="L444" s="5">
        <v>25</v>
      </c>
      <c r="M444" s="5">
        <f t="shared" si="286"/>
        <v>41825.089800000002</v>
      </c>
      <c r="N444" s="5">
        <v>10</v>
      </c>
      <c r="O444" s="5">
        <f t="shared" si="287"/>
        <v>16730.035920000002</v>
      </c>
      <c r="P444" s="5"/>
      <c r="Q444" s="5"/>
      <c r="R444" s="5"/>
      <c r="S444" s="5"/>
      <c r="T444" s="9"/>
      <c r="U444" s="5"/>
      <c r="V444" s="5"/>
      <c r="W444" s="5"/>
      <c r="X444" s="5">
        <f t="shared" si="288"/>
        <v>58555.125720000004</v>
      </c>
      <c r="Y444" s="5">
        <f t="shared" si="289"/>
        <v>225855.48492000002</v>
      </c>
      <c r="Z444" s="60">
        <v>1</v>
      </c>
      <c r="AA444" s="11">
        <f>K444</f>
        <v>167300.35920000001</v>
      </c>
    </row>
    <row r="445" spans="1:27" s="59" customFormat="1" ht="17.850000000000001" customHeight="1">
      <c r="A445" s="71">
        <v>32</v>
      </c>
      <c r="B445" s="3" t="s">
        <v>369</v>
      </c>
      <c r="C445" s="4" t="s">
        <v>30</v>
      </c>
      <c r="D445" s="60" t="s">
        <v>20</v>
      </c>
      <c r="E445" s="5" t="s">
        <v>18</v>
      </c>
      <c r="F445" s="4">
        <v>17697</v>
      </c>
      <c r="G445" s="4">
        <v>4.53</v>
      </c>
      <c r="H445" s="6">
        <v>1</v>
      </c>
      <c r="I445" s="5">
        <f t="shared" si="284"/>
        <v>80167.41</v>
      </c>
      <c r="J445" s="7">
        <v>2.34</v>
      </c>
      <c r="K445" s="5">
        <f t="shared" si="285"/>
        <v>187591.73939999999</v>
      </c>
      <c r="L445" s="5">
        <v>25</v>
      </c>
      <c r="M445" s="5">
        <f t="shared" si="286"/>
        <v>46897.934849999991</v>
      </c>
      <c r="N445" s="5">
        <v>10</v>
      </c>
      <c r="O445" s="5">
        <f t="shared" si="287"/>
        <v>18759.173939999997</v>
      </c>
      <c r="P445" s="5"/>
      <c r="Q445" s="5"/>
      <c r="R445" s="5"/>
      <c r="S445" s="5"/>
      <c r="T445" s="9">
        <v>150</v>
      </c>
      <c r="U445" s="5">
        <f>F445*H445*T445/100</f>
        <v>26545.5</v>
      </c>
      <c r="V445" s="5"/>
      <c r="W445" s="5"/>
      <c r="X445" s="5">
        <f t="shared" si="288"/>
        <v>92202.608789999984</v>
      </c>
      <c r="Y445" s="5">
        <f t="shared" si="289"/>
        <v>279794.34818999999</v>
      </c>
      <c r="Z445" s="10">
        <v>1</v>
      </c>
      <c r="AA445" s="11">
        <f>K445</f>
        <v>187591.73939999999</v>
      </c>
    </row>
    <row r="446" spans="1:27" s="59" customFormat="1" ht="17.850000000000001" customHeight="1">
      <c r="A446" s="71">
        <v>33</v>
      </c>
      <c r="B446" s="3" t="s">
        <v>441</v>
      </c>
      <c r="C446" s="4" t="s">
        <v>30</v>
      </c>
      <c r="D446" s="60" t="s">
        <v>20</v>
      </c>
      <c r="E446" s="5" t="s">
        <v>18</v>
      </c>
      <c r="F446" s="4">
        <v>17697</v>
      </c>
      <c r="G446" s="4">
        <v>4.53</v>
      </c>
      <c r="H446" s="6">
        <v>0.5</v>
      </c>
      <c r="I446" s="5">
        <f t="shared" si="284"/>
        <v>40083.705000000002</v>
      </c>
      <c r="J446" s="7">
        <v>2.34</v>
      </c>
      <c r="K446" s="5">
        <f t="shared" si="285"/>
        <v>93795.869699999996</v>
      </c>
      <c r="L446" s="5">
        <v>25</v>
      </c>
      <c r="M446" s="5">
        <f t="shared" si="286"/>
        <v>23448.967424999995</v>
      </c>
      <c r="N446" s="5">
        <v>10</v>
      </c>
      <c r="O446" s="5">
        <f t="shared" si="287"/>
        <v>9379.5869699999985</v>
      </c>
      <c r="P446" s="5"/>
      <c r="Q446" s="5"/>
      <c r="R446" s="5"/>
      <c r="S446" s="5"/>
      <c r="T446" s="9"/>
      <c r="U446" s="5"/>
      <c r="V446" s="5"/>
      <c r="W446" s="5"/>
      <c r="X446" s="5">
        <f t="shared" si="288"/>
        <v>32828.554394999992</v>
      </c>
      <c r="Y446" s="5">
        <f t="shared" si="289"/>
        <v>126624.42409499999</v>
      </c>
      <c r="Z446" s="60"/>
      <c r="AA446" s="277"/>
    </row>
    <row r="447" spans="1:27" s="59" customFormat="1" ht="17.850000000000001" customHeight="1">
      <c r="A447" s="71">
        <v>34</v>
      </c>
      <c r="B447" s="3" t="s">
        <v>370</v>
      </c>
      <c r="C447" s="4" t="s">
        <v>30</v>
      </c>
      <c r="D447" s="60" t="s">
        <v>20</v>
      </c>
      <c r="E447" s="5" t="s">
        <v>18</v>
      </c>
      <c r="F447" s="4">
        <v>17697</v>
      </c>
      <c r="G447" s="4">
        <v>4.53</v>
      </c>
      <c r="H447" s="6">
        <v>1</v>
      </c>
      <c r="I447" s="5">
        <f t="shared" si="284"/>
        <v>80167.41</v>
      </c>
      <c r="J447" s="7">
        <v>2.34</v>
      </c>
      <c r="K447" s="5">
        <f t="shared" si="285"/>
        <v>187591.73939999999</v>
      </c>
      <c r="L447" s="5">
        <v>25</v>
      </c>
      <c r="M447" s="5">
        <f t="shared" si="286"/>
        <v>46897.934849999991</v>
      </c>
      <c r="N447" s="5">
        <v>10</v>
      </c>
      <c r="O447" s="5">
        <f t="shared" si="287"/>
        <v>18759.173939999997</v>
      </c>
      <c r="P447" s="5"/>
      <c r="Q447" s="5"/>
      <c r="R447" s="5"/>
      <c r="S447" s="5"/>
      <c r="T447" s="9">
        <v>150</v>
      </c>
      <c r="U447" s="5">
        <f>F447*H447*T447/100</f>
        <v>26545.5</v>
      </c>
      <c r="V447" s="5"/>
      <c r="W447" s="5"/>
      <c r="X447" s="5">
        <f t="shared" si="288"/>
        <v>92202.608789999984</v>
      </c>
      <c r="Y447" s="5">
        <f t="shared" si="289"/>
        <v>279794.34818999999</v>
      </c>
      <c r="Z447" s="10">
        <v>1</v>
      </c>
      <c r="AA447" s="11">
        <f>K447</f>
        <v>187591.73939999999</v>
      </c>
    </row>
    <row r="448" spans="1:27" s="59" customFormat="1" ht="17.850000000000001" customHeight="1">
      <c r="A448" s="71">
        <v>35</v>
      </c>
      <c r="B448" s="3" t="s">
        <v>371</v>
      </c>
      <c r="C448" s="4" t="s">
        <v>30</v>
      </c>
      <c r="D448" s="60" t="s">
        <v>20</v>
      </c>
      <c r="E448" s="5" t="s">
        <v>18</v>
      </c>
      <c r="F448" s="4">
        <v>17697</v>
      </c>
      <c r="G448" s="4">
        <v>4.53</v>
      </c>
      <c r="H448" s="6">
        <v>1</v>
      </c>
      <c r="I448" s="5">
        <f t="shared" si="284"/>
        <v>80167.41</v>
      </c>
      <c r="J448" s="7">
        <v>2.34</v>
      </c>
      <c r="K448" s="5">
        <f t="shared" si="285"/>
        <v>187591.73939999999</v>
      </c>
      <c r="L448" s="5">
        <v>25</v>
      </c>
      <c r="M448" s="5">
        <f t="shared" si="286"/>
        <v>46897.934849999991</v>
      </c>
      <c r="N448" s="5">
        <v>10</v>
      </c>
      <c r="O448" s="5">
        <f t="shared" si="287"/>
        <v>18759.173939999997</v>
      </c>
      <c r="P448" s="5"/>
      <c r="Q448" s="5"/>
      <c r="R448" s="5"/>
      <c r="S448" s="5"/>
      <c r="T448" s="9">
        <v>150</v>
      </c>
      <c r="U448" s="5">
        <f>F448*H448*T448/100</f>
        <v>26545.5</v>
      </c>
      <c r="V448" s="5"/>
      <c r="W448" s="5"/>
      <c r="X448" s="5">
        <f>W448+U448+S448+Q448+O448+M448</f>
        <v>92202.608789999984</v>
      </c>
      <c r="Y448" s="5">
        <f t="shared" si="289"/>
        <v>279794.34818999999</v>
      </c>
      <c r="Z448" s="10">
        <v>1</v>
      </c>
      <c r="AA448" s="11">
        <f>K448</f>
        <v>187591.73939999999</v>
      </c>
    </row>
    <row r="449" spans="1:27" s="59" customFormat="1" ht="17.850000000000001" customHeight="1">
      <c r="A449" s="71">
        <v>36</v>
      </c>
      <c r="B449" s="3" t="s">
        <v>372</v>
      </c>
      <c r="C449" s="4" t="s">
        <v>31</v>
      </c>
      <c r="D449" s="60">
        <v>2.2999999999999998</v>
      </c>
      <c r="E449" s="5"/>
      <c r="F449" s="4">
        <v>17697</v>
      </c>
      <c r="G449" s="4">
        <v>3.41</v>
      </c>
      <c r="H449" s="6">
        <v>1</v>
      </c>
      <c r="I449" s="5">
        <f t="shared" si="284"/>
        <v>60346.770000000004</v>
      </c>
      <c r="J449" s="7">
        <v>2.34</v>
      </c>
      <c r="K449" s="5">
        <f t="shared" si="285"/>
        <v>141211.4418</v>
      </c>
      <c r="L449" s="5">
        <v>25</v>
      </c>
      <c r="M449" s="5">
        <f t="shared" si="286"/>
        <v>35302.86045</v>
      </c>
      <c r="N449" s="5">
        <v>10</v>
      </c>
      <c r="O449" s="5">
        <f t="shared" si="287"/>
        <v>14121.144180000001</v>
      </c>
      <c r="P449" s="5"/>
      <c r="Q449" s="5"/>
      <c r="R449" s="5"/>
      <c r="S449" s="5"/>
      <c r="T449" s="9">
        <v>150</v>
      </c>
      <c r="U449" s="5">
        <f>F449*H449*T449/100</f>
        <v>26545.5</v>
      </c>
      <c r="V449" s="5"/>
      <c r="W449" s="5"/>
      <c r="X449" s="5">
        <f t="shared" si="288"/>
        <v>75969.50463000001</v>
      </c>
      <c r="Y449" s="5">
        <f t="shared" si="289"/>
        <v>217180.94643000001</v>
      </c>
      <c r="Z449" s="10">
        <v>1</v>
      </c>
      <c r="AA449" s="11">
        <f>K449</f>
        <v>141211.4418</v>
      </c>
    </row>
    <row r="450" spans="1:27" s="59" customFormat="1" ht="17.850000000000001" customHeight="1">
      <c r="A450" s="71">
        <v>37</v>
      </c>
      <c r="B450" s="3" t="s">
        <v>442</v>
      </c>
      <c r="C450" s="4" t="s">
        <v>30</v>
      </c>
      <c r="D450" s="60">
        <v>19.399999999999999</v>
      </c>
      <c r="E450" s="5" t="s">
        <v>18</v>
      </c>
      <c r="F450" s="4">
        <v>17697</v>
      </c>
      <c r="G450" s="7">
        <v>4.4000000000000004</v>
      </c>
      <c r="H450" s="6">
        <v>0.5</v>
      </c>
      <c r="I450" s="5">
        <f t="shared" si="284"/>
        <v>38933.4</v>
      </c>
      <c r="J450" s="7">
        <v>2.34</v>
      </c>
      <c r="K450" s="5">
        <f t="shared" si="285"/>
        <v>91104.156000000003</v>
      </c>
      <c r="L450" s="5">
        <v>25</v>
      </c>
      <c r="M450" s="5">
        <f t="shared" si="286"/>
        <v>22776.039000000001</v>
      </c>
      <c r="N450" s="5">
        <v>10</v>
      </c>
      <c r="O450" s="5">
        <f t="shared" si="287"/>
        <v>9110.4156000000003</v>
      </c>
      <c r="P450" s="5"/>
      <c r="Q450" s="5"/>
      <c r="R450" s="5"/>
      <c r="S450" s="5"/>
      <c r="T450" s="9"/>
      <c r="U450" s="5"/>
      <c r="V450" s="5"/>
      <c r="W450" s="5"/>
      <c r="X450" s="5">
        <f t="shared" si="288"/>
        <v>31886.454600000001</v>
      </c>
      <c r="Y450" s="5">
        <f t="shared" si="289"/>
        <v>122990.6106</v>
      </c>
      <c r="Z450" s="10"/>
      <c r="AA450" s="11"/>
    </row>
    <row r="451" spans="1:27" s="59" customFormat="1" ht="17.850000000000001" customHeight="1">
      <c r="A451" s="71">
        <v>38</v>
      </c>
      <c r="B451" s="3" t="s">
        <v>384</v>
      </c>
      <c r="C451" s="4" t="s">
        <v>31</v>
      </c>
      <c r="D451" s="60">
        <v>7</v>
      </c>
      <c r="E451" s="5"/>
      <c r="F451" s="4">
        <v>17697</v>
      </c>
      <c r="G451" s="4">
        <v>3.53</v>
      </c>
      <c r="H451" s="6">
        <v>1</v>
      </c>
      <c r="I451" s="5">
        <f t="shared" si="284"/>
        <v>62470.409999999996</v>
      </c>
      <c r="J451" s="7">
        <v>2.34</v>
      </c>
      <c r="K451" s="5">
        <f t="shared" si="285"/>
        <v>146180.75939999998</v>
      </c>
      <c r="L451" s="5">
        <v>25</v>
      </c>
      <c r="M451" s="5">
        <f t="shared" si="286"/>
        <v>36545.189849999995</v>
      </c>
      <c r="N451" s="5">
        <v>10</v>
      </c>
      <c r="O451" s="5">
        <f t="shared" si="287"/>
        <v>14618.075939999999</v>
      </c>
      <c r="P451" s="5"/>
      <c r="Q451" s="5"/>
      <c r="R451" s="5"/>
      <c r="S451" s="5"/>
      <c r="T451" s="9">
        <v>150</v>
      </c>
      <c r="U451" s="5">
        <f>F451*H451*T451/100</f>
        <v>26545.5</v>
      </c>
      <c r="V451" s="5"/>
      <c r="W451" s="5"/>
      <c r="X451" s="5">
        <f t="shared" si="288"/>
        <v>77708.76578999999</v>
      </c>
      <c r="Y451" s="5">
        <f t="shared" si="289"/>
        <v>223889.52518999996</v>
      </c>
      <c r="Z451" s="10">
        <v>1</v>
      </c>
      <c r="AA451" s="11">
        <f>K451</f>
        <v>146180.75939999998</v>
      </c>
    </row>
    <row r="452" spans="1:27" s="59" customFormat="1" ht="17.850000000000001" customHeight="1">
      <c r="A452" s="71"/>
      <c r="B452" s="62" t="s">
        <v>22</v>
      </c>
      <c r="C452" s="61"/>
      <c r="D452" s="63"/>
      <c r="E452" s="5"/>
      <c r="F452" s="61"/>
      <c r="G452" s="61"/>
      <c r="H452" s="75">
        <f>SUM(H415:H451)</f>
        <v>32.25</v>
      </c>
      <c r="I452" s="66">
        <f>SUM(I415:I451)</f>
        <v>2399845.9275000002</v>
      </c>
      <c r="J452" s="64"/>
      <c r="K452" s="66">
        <f>SUM(K415:K451)</f>
        <v>5615639.4703499991</v>
      </c>
      <c r="L452" s="64"/>
      <c r="M452" s="66">
        <f>SUM(M415:M451)</f>
        <v>1392185.3838749998</v>
      </c>
      <c r="N452" s="64"/>
      <c r="O452" s="66">
        <f>SUM(O415:O451)</f>
        <v>561563.94703499996</v>
      </c>
      <c r="P452" s="64"/>
      <c r="Q452" s="66">
        <f>SUM(Q415:Q451)</f>
        <v>4424.25</v>
      </c>
      <c r="R452" s="64"/>
      <c r="S452" s="66">
        <f>SUM(S415:S451)</f>
        <v>0</v>
      </c>
      <c r="T452" s="64"/>
      <c r="U452" s="66">
        <f>SUM(U415:U451)</f>
        <v>636207.15</v>
      </c>
      <c r="V452" s="64"/>
      <c r="W452" s="66">
        <f t="shared" ref="W452:Y452" si="324">SUM(W415:W451)</f>
        <v>0</v>
      </c>
      <c r="X452" s="66">
        <f t="shared" si="324"/>
        <v>2594380.7309099999</v>
      </c>
      <c r="Y452" s="66">
        <f t="shared" si="324"/>
        <v>8210020.2012599986</v>
      </c>
      <c r="Z452" s="65">
        <f>SUM(Z415:Z451)</f>
        <v>30</v>
      </c>
      <c r="AA452" s="66">
        <f>SUM(AA415:AA451)</f>
        <v>5055245.3834999995</v>
      </c>
    </row>
    <row r="453" spans="1:27" s="59" customFormat="1" ht="17.850000000000001" customHeight="1">
      <c r="A453" s="275" t="s">
        <v>32</v>
      </c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276"/>
    </row>
    <row r="454" spans="1:27" s="59" customFormat="1" ht="17.850000000000001" customHeight="1">
      <c r="A454" s="71">
        <v>1</v>
      </c>
      <c r="B454" s="3" t="s">
        <v>167</v>
      </c>
      <c r="C454" s="4">
        <v>4</v>
      </c>
      <c r="D454" s="4"/>
      <c r="E454" s="5"/>
      <c r="F454" s="4">
        <v>17697</v>
      </c>
      <c r="G454" s="4">
        <v>2.89</v>
      </c>
      <c r="H454" s="6">
        <v>1</v>
      </c>
      <c r="I454" s="5">
        <f t="shared" ref="I454:I461" si="325">F454*G454*H454</f>
        <v>51144.33</v>
      </c>
      <c r="J454" s="7">
        <v>1.45</v>
      </c>
      <c r="K454" s="8">
        <f t="shared" ref="K454:K461" si="326">I454*J454</f>
        <v>74159.2785</v>
      </c>
      <c r="L454" s="5"/>
      <c r="M454" s="5"/>
      <c r="N454" s="5">
        <v>10</v>
      </c>
      <c r="O454" s="5">
        <f t="shared" ref="O454:O461" si="327">K454*N454/100</f>
        <v>7415.92785</v>
      </c>
      <c r="P454" s="5"/>
      <c r="Q454" s="5"/>
      <c r="R454" s="9">
        <v>30</v>
      </c>
      <c r="S454" s="5">
        <f t="shared" ref="S454:S456" si="328">F454*H454*R454/100</f>
        <v>5309.1</v>
      </c>
      <c r="T454" s="9"/>
      <c r="U454" s="5"/>
      <c r="V454" s="5"/>
      <c r="W454" s="5"/>
      <c r="X454" s="5">
        <f t="shared" ref="X454:X461" si="329">W454+U454+S454+Q454+O454+M454</f>
        <v>12725.02785</v>
      </c>
      <c r="Y454" s="5">
        <f t="shared" ref="Y454:Y461" si="330">K454+X454</f>
        <v>86884.306349999999</v>
      </c>
      <c r="Z454" s="10">
        <v>1</v>
      </c>
      <c r="AA454" s="11">
        <f t="shared" ref="AA454:AA461" si="331">K454</f>
        <v>74159.2785</v>
      </c>
    </row>
    <row r="455" spans="1:27" s="59" customFormat="1" ht="17.850000000000001" customHeight="1">
      <c r="A455" s="71">
        <v>2</v>
      </c>
      <c r="B455" s="3" t="s">
        <v>167</v>
      </c>
      <c r="C455" s="4">
        <v>4</v>
      </c>
      <c r="D455" s="4"/>
      <c r="E455" s="5"/>
      <c r="F455" s="4">
        <v>17697</v>
      </c>
      <c r="G455" s="4">
        <v>2.89</v>
      </c>
      <c r="H455" s="6">
        <v>1</v>
      </c>
      <c r="I455" s="5">
        <f t="shared" si="325"/>
        <v>51144.33</v>
      </c>
      <c r="J455" s="7">
        <v>1.45</v>
      </c>
      <c r="K455" s="8">
        <f t="shared" si="326"/>
        <v>74159.2785</v>
      </c>
      <c r="L455" s="5"/>
      <c r="M455" s="5"/>
      <c r="N455" s="5">
        <v>10</v>
      </c>
      <c r="O455" s="5">
        <f t="shared" si="327"/>
        <v>7415.92785</v>
      </c>
      <c r="P455" s="5"/>
      <c r="Q455" s="5"/>
      <c r="R455" s="9">
        <v>30</v>
      </c>
      <c r="S455" s="5">
        <f t="shared" si="328"/>
        <v>5309.1</v>
      </c>
      <c r="T455" s="9"/>
      <c r="U455" s="5"/>
      <c r="V455" s="5"/>
      <c r="W455" s="5"/>
      <c r="X455" s="5">
        <f t="shared" si="329"/>
        <v>12725.02785</v>
      </c>
      <c r="Y455" s="5">
        <f t="shared" si="330"/>
        <v>86884.306349999999</v>
      </c>
      <c r="Z455" s="10">
        <v>1</v>
      </c>
      <c r="AA455" s="11">
        <f t="shared" si="331"/>
        <v>74159.2785</v>
      </c>
    </row>
    <row r="456" spans="1:27" s="59" customFormat="1" ht="17.850000000000001" customHeight="1">
      <c r="A456" s="71">
        <v>3</v>
      </c>
      <c r="B456" s="3" t="s">
        <v>167</v>
      </c>
      <c r="C456" s="4">
        <v>4</v>
      </c>
      <c r="D456" s="7"/>
      <c r="E456" s="5"/>
      <c r="F456" s="4">
        <v>17697</v>
      </c>
      <c r="G456" s="4">
        <v>2.89</v>
      </c>
      <c r="H456" s="74">
        <v>0.25</v>
      </c>
      <c r="I456" s="5">
        <f t="shared" si="325"/>
        <v>12786.0825</v>
      </c>
      <c r="J456" s="7">
        <v>1.45</v>
      </c>
      <c r="K456" s="8">
        <f t="shared" si="326"/>
        <v>18539.819625</v>
      </c>
      <c r="L456" s="5"/>
      <c r="M456" s="5"/>
      <c r="N456" s="5">
        <v>10</v>
      </c>
      <c r="O456" s="5">
        <f t="shared" si="327"/>
        <v>1853.9819625</v>
      </c>
      <c r="P456" s="5"/>
      <c r="Q456" s="5"/>
      <c r="R456" s="9">
        <v>30</v>
      </c>
      <c r="S456" s="5">
        <f t="shared" si="328"/>
        <v>1327.2750000000001</v>
      </c>
      <c r="T456" s="9"/>
      <c r="U456" s="5"/>
      <c r="V456" s="5"/>
      <c r="W456" s="5"/>
      <c r="X456" s="5">
        <f t="shared" si="329"/>
        <v>3181.2569625000001</v>
      </c>
      <c r="Y456" s="5">
        <f t="shared" si="330"/>
        <v>21721.0765875</v>
      </c>
      <c r="Z456" s="133">
        <v>0.25</v>
      </c>
      <c r="AA456" s="11">
        <f t="shared" si="331"/>
        <v>18539.819625</v>
      </c>
    </row>
    <row r="457" spans="1:27" s="59" customFormat="1" ht="17.850000000000001" customHeight="1">
      <c r="A457" s="71">
        <v>4</v>
      </c>
      <c r="B457" s="3" t="s">
        <v>223</v>
      </c>
      <c r="C457" s="4">
        <v>4</v>
      </c>
      <c r="D457" s="7"/>
      <c r="E457" s="5"/>
      <c r="F457" s="4">
        <v>17697</v>
      </c>
      <c r="G457" s="4">
        <v>2.89</v>
      </c>
      <c r="H457" s="6">
        <v>0.5</v>
      </c>
      <c r="I457" s="5">
        <f>F457*G457*H457</f>
        <v>25572.165000000001</v>
      </c>
      <c r="J457" s="7">
        <v>1.45</v>
      </c>
      <c r="K457" s="8">
        <f t="shared" si="326"/>
        <v>37079.63925</v>
      </c>
      <c r="L457" s="5"/>
      <c r="M457" s="5"/>
      <c r="N457" s="5">
        <v>10</v>
      </c>
      <c r="O457" s="5">
        <f t="shared" si="327"/>
        <v>3707.963925</v>
      </c>
      <c r="P457" s="5"/>
      <c r="Q457" s="5"/>
      <c r="R457" s="9"/>
      <c r="S457" s="5"/>
      <c r="T457" s="9"/>
      <c r="U457" s="5"/>
      <c r="V457" s="5"/>
      <c r="W457" s="5"/>
      <c r="X457" s="5">
        <f t="shared" si="329"/>
        <v>3707.963925</v>
      </c>
      <c r="Y457" s="5">
        <f t="shared" si="330"/>
        <v>40787.603174999997</v>
      </c>
      <c r="Z457" s="10">
        <v>0.5</v>
      </c>
      <c r="AA457" s="11">
        <f t="shared" si="331"/>
        <v>37079.63925</v>
      </c>
    </row>
    <row r="458" spans="1:27" s="59" customFormat="1" ht="17.850000000000001" customHeight="1">
      <c r="A458" s="71">
        <v>5</v>
      </c>
      <c r="B458" s="3" t="s">
        <v>222</v>
      </c>
      <c r="C458" s="4">
        <v>4</v>
      </c>
      <c r="D458" s="4"/>
      <c r="E458" s="5"/>
      <c r="F458" s="4">
        <v>17697</v>
      </c>
      <c r="G458" s="4">
        <v>2.89</v>
      </c>
      <c r="H458" s="6">
        <v>0.5</v>
      </c>
      <c r="I458" s="5">
        <f>F458*G458*H458</f>
        <v>25572.165000000001</v>
      </c>
      <c r="J458" s="7">
        <v>1.45</v>
      </c>
      <c r="K458" s="8">
        <f t="shared" si="326"/>
        <v>37079.63925</v>
      </c>
      <c r="L458" s="5"/>
      <c r="M458" s="5"/>
      <c r="N458" s="5">
        <v>10</v>
      </c>
      <c r="O458" s="5">
        <f t="shared" si="327"/>
        <v>3707.963925</v>
      </c>
      <c r="P458" s="5"/>
      <c r="Q458" s="5"/>
      <c r="R458" s="9"/>
      <c r="S458" s="5"/>
      <c r="T458" s="9"/>
      <c r="U458" s="5"/>
      <c r="V458" s="5"/>
      <c r="W458" s="5"/>
      <c r="X458" s="5">
        <f t="shared" si="329"/>
        <v>3707.963925</v>
      </c>
      <c r="Y458" s="5">
        <f t="shared" si="330"/>
        <v>40787.603174999997</v>
      </c>
      <c r="Z458" s="10">
        <v>0.5</v>
      </c>
      <c r="AA458" s="11">
        <f t="shared" si="331"/>
        <v>37079.63925</v>
      </c>
    </row>
    <row r="459" spans="1:27" s="59" customFormat="1" ht="17.850000000000001" customHeight="1">
      <c r="A459" s="71">
        <v>6</v>
      </c>
      <c r="B459" s="3" t="s">
        <v>224</v>
      </c>
      <c r="C459" s="4">
        <v>4</v>
      </c>
      <c r="D459" s="7"/>
      <c r="E459" s="5"/>
      <c r="F459" s="4">
        <v>17697</v>
      </c>
      <c r="G459" s="4">
        <v>2.89</v>
      </c>
      <c r="H459" s="6">
        <v>0.5</v>
      </c>
      <c r="I459" s="5">
        <f>F459*G459*H459</f>
        <v>25572.165000000001</v>
      </c>
      <c r="J459" s="7">
        <v>1.45</v>
      </c>
      <c r="K459" s="8">
        <f t="shared" si="326"/>
        <v>37079.63925</v>
      </c>
      <c r="L459" s="5"/>
      <c r="M459" s="5"/>
      <c r="N459" s="5">
        <v>10</v>
      </c>
      <c r="O459" s="5">
        <f t="shared" si="327"/>
        <v>3707.963925</v>
      </c>
      <c r="P459" s="5"/>
      <c r="Q459" s="5"/>
      <c r="R459" s="9"/>
      <c r="S459" s="5"/>
      <c r="T459" s="4"/>
      <c r="U459" s="4"/>
      <c r="V459" s="4"/>
      <c r="W459" s="4"/>
      <c r="X459" s="5">
        <f t="shared" si="329"/>
        <v>3707.963925</v>
      </c>
      <c r="Y459" s="5">
        <f t="shared" si="330"/>
        <v>40787.603174999997</v>
      </c>
      <c r="Z459" s="10">
        <v>0.5</v>
      </c>
      <c r="AA459" s="11">
        <f t="shared" si="331"/>
        <v>37079.63925</v>
      </c>
    </row>
    <row r="460" spans="1:27" s="59" customFormat="1" ht="17.850000000000001" customHeight="1">
      <c r="A460" s="71">
        <v>7</v>
      </c>
      <c r="B460" s="3" t="s">
        <v>220</v>
      </c>
      <c r="C460" s="4">
        <v>4</v>
      </c>
      <c r="D460" s="4"/>
      <c r="E460" s="5"/>
      <c r="F460" s="4">
        <v>17697</v>
      </c>
      <c r="G460" s="4">
        <v>2.89</v>
      </c>
      <c r="H460" s="6">
        <v>0.5</v>
      </c>
      <c r="I460" s="5">
        <f t="shared" si="325"/>
        <v>25572.165000000001</v>
      </c>
      <c r="J460" s="7">
        <v>1.45</v>
      </c>
      <c r="K460" s="8">
        <f t="shared" si="326"/>
        <v>37079.63925</v>
      </c>
      <c r="L460" s="5"/>
      <c r="M460" s="5"/>
      <c r="N460" s="5">
        <v>10</v>
      </c>
      <c r="O460" s="5">
        <f t="shared" si="327"/>
        <v>3707.963925</v>
      </c>
      <c r="P460" s="5"/>
      <c r="Q460" s="5"/>
      <c r="R460" s="9"/>
      <c r="S460" s="5"/>
      <c r="T460" s="9"/>
      <c r="U460" s="5"/>
      <c r="V460" s="5"/>
      <c r="W460" s="5"/>
      <c r="X460" s="5">
        <f t="shared" si="329"/>
        <v>3707.963925</v>
      </c>
      <c r="Y460" s="5">
        <f t="shared" si="330"/>
        <v>40787.603174999997</v>
      </c>
      <c r="Z460" s="10">
        <v>0.5</v>
      </c>
      <c r="AA460" s="11">
        <f t="shared" si="331"/>
        <v>37079.63925</v>
      </c>
    </row>
    <row r="461" spans="1:27" s="59" customFormat="1" ht="17.850000000000001" customHeight="1">
      <c r="A461" s="71">
        <v>8</v>
      </c>
      <c r="B461" s="3" t="s">
        <v>221</v>
      </c>
      <c r="C461" s="4">
        <v>4</v>
      </c>
      <c r="D461" s="4"/>
      <c r="E461" s="5"/>
      <c r="F461" s="4">
        <v>17697</v>
      </c>
      <c r="G461" s="4">
        <v>2.89</v>
      </c>
      <c r="H461" s="6">
        <v>0.5</v>
      </c>
      <c r="I461" s="5">
        <f t="shared" si="325"/>
        <v>25572.165000000001</v>
      </c>
      <c r="J461" s="7">
        <v>1.45</v>
      </c>
      <c r="K461" s="8">
        <f t="shared" si="326"/>
        <v>37079.63925</v>
      </c>
      <c r="L461" s="5"/>
      <c r="M461" s="5"/>
      <c r="N461" s="5">
        <v>10</v>
      </c>
      <c r="O461" s="5">
        <f t="shared" si="327"/>
        <v>3707.963925</v>
      </c>
      <c r="P461" s="5"/>
      <c r="Q461" s="5"/>
      <c r="R461" s="9"/>
      <c r="S461" s="5"/>
      <c r="T461" s="9"/>
      <c r="U461" s="5"/>
      <c r="V461" s="5"/>
      <c r="W461" s="5"/>
      <c r="X461" s="5">
        <f t="shared" si="329"/>
        <v>3707.963925</v>
      </c>
      <c r="Y461" s="5">
        <f t="shared" si="330"/>
        <v>40787.603174999997</v>
      </c>
      <c r="Z461" s="10">
        <v>0.5</v>
      </c>
      <c r="AA461" s="11">
        <f t="shared" si="331"/>
        <v>37079.63925</v>
      </c>
    </row>
    <row r="462" spans="1:27" s="59" customFormat="1" ht="17.850000000000001" customHeight="1">
      <c r="A462" s="71"/>
      <c r="B462" s="62" t="s">
        <v>22</v>
      </c>
      <c r="C462" s="61"/>
      <c r="D462" s="63"/>
      <c r="E462" s="5"/>
      <c r="F462" s="61"/>
      <c r="G462" s="61"/>
      <c r="H462" s="75">
        <f>SUM(H454:H461)</f>
        <v>4.75</v>
      </c>
      <c r="I462" s="66">
        <f>SUM(I454:I461)</f>
        <v>242935.56750000003</v>
      </c>
      <c r="J462" s="64"/>
      <c r="K462" s="66">
        <f>SUM(K454:K461)</f>
        <v>352256.57287500001</v>
      </c>
      <c r="L462" s="64"/>
      <c r="M462" s="66">
        <f>SUM(M454:M461)</f>
        <v>0</v>
      </c>
      <c r="N462" s="64"/>
      <c r="O462" s="66">
        <f>SUM(O454:O461)</f>
        <v>35225.657287499998</v>
      </c>
      <c r="P462" s="64"/>
      <c r="Q462" s="66">
        <f>SUM(Q454:Q461)</f>
        <v>0</v>
      </c>
      <c r="R462" s="64"/>
      <c r="S462" s="66">
        <f>SUM(S454:S461)</f>
        <v>11945.475</v>
      </c>
      <c r="T462" s="64"/>
      <c r="U462" s="66">
        <f>SUM(U454:U461)</f>
        <v>0</v>
      </c>
      <c r="V462" s="64"/>
      <c r="W462" s="66">
        <f t="shared" ref="W462:Y462" si="332">SUM(W454:W461)</f>
        <v>0</v>
      </c>
      <c r="X462" s="66">
        <f t="shared" si="332"/>
        <v>47171.132287500004</v>
      </c>
      <c r="Y462" s="66">
        <f t="shared" si="332"/>
        <v>399427.70516249997</v>
      </c>
      <c r="Z462" s="63">
        <f>SUM(Z454:Z461)</f>
        <v>4.75</v>
      </c>
      <c r="AA462" s="66">
        <f>SUM(AA454:AA461)</f>
        <v>352256.57287500001</v>
      </c>
    </row>
    <row r="463" spans="1:27" s="59" customFormat="1" ht="17.850000000000001" customHeight="1">
      <c r="A463" s="275" t="s">
        <v>34</v>
      </c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276"/>
    </row>
    <row r="464" spans="1:27" s="59" customFormat="1" ht="17.850000000000001" customHeight="1">
      <c r="A464" s="71">
        <v>1</v>
      </c>
      <c r="B464" s="3" t="s">
        <v>324</v>
      </c>
      <c r="C464" s="4" t="s">
        <v>255</v>
      </c>
      <c r="D464" s="7">
        <v>16.11</v>
      </c>
      <c r="E464" s="5"/>
      <c r="F464" s="4">
        <v>17697</v>
      </c>
      <c r="G464" s="7">
        <v>4.59</v>
      </c>
      <c r="H464" s="6">
        <v>1</v>
      </c>
      <c r="I464" s="5">
        <f>F464*G464*H464</f>
        <v>81229.23</v>
      </c>
      <c r="J464" s="7">
        <v>1.45</v>
      </c>
      <c r="K464" s="8">
        <f t="shared" ref="K464:K472" si="333">I464*J464</f>
        <v>117782.3835</v>
      </c>
      <c r="L464" s="5">
        <v>25</v>
      </c>
      <c r="M464" s="5">
        <f>K464*L464/100</f>
        <v>29445.595874999999</v>
      </c>
      <c r="N464" s="5">
        <v>10</v>
      </c>
      <c r="O464" s="5">
        <f t="shared" ref="O464:O472" si="334">K464*N464/100</f>
        <v>11778.23835</v>
      </c>
      <c r="P464" s="5"/>
      <c r="Q464" s="5"/>
      <c r="R464" s="9"/>
      <c r="S464" s="4"/>
      <c r="T464" s="4"/>
      <c r="U464" s="4"/>
      <c r="V464" s="4"/>
      <c r="W464" s="4"/>
      <c r="X464" s="5">
        <f t="shared" ref="X464:X472" si="335">W464+U464+S464+Q464+O464+M464</f>
        <v>41223.834224999999</v>
      </c>
      <c r="Y464" s="5">
        <f>K464+X464</f>
        <v>159006.21772499999</v>
      </c>
      <c r="Z464" s="10">
        <v>1</v>
      </c>
      <c r="AA464" s="11">
        <f>K464</f>
        <v>117782.3835</v>
      </c>
    </row>
    <row r="465" spans="1:27" s="59" customFormat="1" ht="17.850000000000001" customHeight="1">
      <c r="A465" s="71">
        <v>2</v>
      </c>
      <c r="B465" s="3" t="s">
        <v>373</v>
      </c>
      <c r="C465" s="4" t="s">
        <v>255</v>
      </c>
      <c r="D465" s="60">
        <v>4.0999999999999996</v>
      </c>
      <c r="E465" s="5"/>
      <c r="F465" s="4">
        <v>17697</v>
      </c>
      <c r="G465" s="7">
        <v>4.2300000000000004</v>
      </c>
      <c r="H465" s="6">
        <v>1</v>
      </c>
      <c r="I465" s="5">
        <f t="shared" ref="I465:I472" si="336">F465*G465*H465</f>
        <v>74858.310000000012</v>
      </c>
      <c r="J465" s="7">
        <v>1.45</v>
      </c>
      <c r="K465" s="8">
        <f t="shared" si="333"/>
        <v>108544.54950000001</v>
      </c>
      <c r="L465" s="5">
        <v>25</v>
      </c>
      <c r="M465" s="5">
        <f>K465*L465/100</f>
        <v>27136.137375000002</v>
      </c>
      <c r="N465" s="5">
        <v>10</v>
      </c>
      <c r="O465" s="5">
        <f t="shared" si="334"/>
        <v>10854.454950000001</v>
      </c>
      <c r="P465" s="5"/>
      <c r="Q465" s="5"/>
      <c r="R465" s="9"/>
      <c r="S465" s="4"/>
      <c r="T465" s="4"/>
      <c r="U465" s="4"/>
      <c r="V465" s="4"/>
      <c r="W465" s="4"/>
      <c r="X465" s="5">
        <f t="shared" si="335"/>
        <v>37990.592325000005</v>
      </c>
      <c r="Y465" s="5">
        <f t="shared" ref="Y465:Y472" si="337">K465+X465</f>
        <v>146535.141825</v>
      </c>
      <c r="Z465" s="10">
        <v>1</v>
      </c>
      <c r="AA465" s="11">
        <f>K465</f>
        <v>108544.54950000001</v>
      </c>
    </row>
    <row r="466" spans="1:27" s="59" customFormat="1" ht="17.850000000000001" customHeight="1">
      <c r="A466" s="71">
        <v>3</v>
      </c>
      <c r="B466" s="3" t="s">
        <v>87</v>
      </c>
      <c r="C466" s="4" t="s">
        <v>173</v>
      </c>
      <c r="D466" s="4">
        <v>8.6999999999999993</v>
      </c>
      <c r="E466" s="5"/>
      <c r="F466" s="4">
        <v>17697</v>
      </c>
      <c r="G466" s="4">
        <v>3.12</v>
      </c>
      <c r="H466" s="60">
        <v>1</v>
      </c>
      <c r="I466" s="5">
        <f t="shared" si="336"/>
        <v>55214.64</v>
      </c>
      <c r="J466" s="7">
        <v>1.45</v>
      </c>
      <c r="K466" s="8">
        <f t="shared" si="333"/>
        <v>80061.228000000003</v>
      </c>
      <c r="L466" s="5"/>
      <c r="M466" s="5"/>
      <c r="N466" s="5">
        <v>10</v>
      </c>
      <c r="O466" s="5">
        <f t="shared" si="334"/>
        <v>8006.1228000000001</v>
      </c>
      <c r="P466" s="5"/>
      <c r="Q466" s="5"/>
      <c r="R466" s="9"/>
      <c r="S466" s="4"/>
      <c r="T466" s="4"/>
      <c r="U466" s="4"/>
      <c r="V466" s="5"/>
      <c r="W466" s="5"/>
      <c r="X466" s="5">
        <f t="shared" si="335"/>
        <v>8006.1228000000001</v>
      </c>
      <c r="Y466" s="5">
        <f t="shared" si="337"/>
        <v>88067.3508</v>
      </c>
      <c r="Z466" s="60">
        <v>1</v>
      </c>
      <c r="AA466" s="11">
        <f>K466</f>
        <v>80061.228000000003</v>
      </c>
    </row>
    <row r="467" spans="1:27" s="59" customFormat="1" ht="17.850000000000001" customHeight="1">
      <c r="A467" s="71">
        <v>4</v>
      </c>
      <c r="B467" s="3" t="s">
        <v>87</v>
      </c>
      <c r="C467" s="4" t="s">
        <v>173</v>
      </c>
      <c r="D467" s="7">
        <v>16.11</v>
      </c>
      <c r="E467" s="5"/>
      <c r="F467" s="4">
        <v>17697</v>
      </c>
      <c r="G467" s="4">
        <v>3.22</v>
      </c>
      <c r="H467" s="60">
        <v>0.5</v>
      </c>
      <c r="I467" s="5"/>
      <c r="J467" s="7"/>
      <c r="K467" s="8"/>
      <c r="L467" s="5"/>
      <c r="M467" s="5"/>
      <c r="N467" s="5"/>
      <c r="O467" s="5"/>
      <c r="P467" s="5"/>
      <c r="Q467" s="5"/>
      <c r="R467" s="9"/>
      <c r="S467" s="4"/>
      <c r="T467" s="4"/>
      <c r="U467" s="4"/>
      <c r="V467" s="5"/>
      <c r="W467" s="5"/>
      <c r="X467" s="5"/>
      <c r="Y467" s="5"/>
      <c r="Z467" s="60"/>
      <c r="AA467" s="11"/>
    </row>
    <row r="468" spans="1:27" s="59" customFormat="1" ht="17.850000000000001" customHeight="1">
      <c r="A468" s="71">
        <v>5</v>
      </c>
      <c r="B468" s="3" t="s">
        <v>87</v>
      </c>
      <c r="C468" s="4" t="s">
        <v>173</v>
      </c>
      <c r="D468" s="60">
        <v>7</v>
      </c>
      <c r="E468" s="5"/>
      <c r="F468" s="4">
        <v>17697</v>
      </c>
      <c r="G468" s="4">
        <v>3.12</v>
      </c>
      <c r="H468" s="60">
        <v>0.5</v>
      </c>
      <c r="I468" s="5">
        <f t="shared" si="336"/>
        <v>27607.32</v>
      </c>
      <c r="J468" s="7">
        <v>1.45</v>
      </c>
      <c r="K468" s="8">
        <f t="shared" si="333"/>
        <v>40030.614000000001</v>
      </c>
      <c r="L468" s="5"/>
      <c r="M468" s="5"/>
      <c r="N468" s="5">
        <v>10</v>
      </c>
      <c r="O468" s="5">
        <f t="shared" si="334"/>
        <v>4003.0614</v>
      </c>
      <c r="P468" s="5"/>
      <c r="Q468" s="5"/>
      <c r="R468" s="9"/>
      <c r="S468" s="4"/>
      <c r="T468" s="4"/>
      <c r="U468" s="4"/>
      <c r="V468" s="4"/>
      <c r="W468" s="4"/>
      <c r="X468" s="5">
        <f t="shared" si="335"/>
        <v>4003.0614</v>
      </c>
      <c r="Y468" s="5">
        <f t="shared" si="337"/>
        <v>44033.6754</v>
      </c>
      <c r="Z468" s="10">
        <v>1</v>
      </c>
      <c r="AA468" s="11">
        <f>K468</f>
        <v>40030.614000000001</v>
      </c>
    </row>
    <row r="469" spans="1:27" s="59" customFormat="1" ht="17.850000000000001" customHeight="1">
      <c r="A469" s="71">
        <v>6</v>
      </c>
      <c r="B469" s="3" t="s">
        <v>172</v>
      </c>
      <c r="C469" s="4">
        <v>4</v>
      </c>
      <c r="D469" s="4"/>
      <c r="E469" s="5" t="s">
        <v>233</v>
      </c>
      <c r="F469" s="4">
        <v>17697</v>
      </c>
      <c r="G469" s="4">
        <v>2.89</v>
      </c>
      <c r="H469" s="6">
        <v>1</v>
      </c>
      <c r="I469" s="5">
        <f>F469*G469*H469</f>
        <v>51144.33</v>
      </c>
      <c r="J469" s="7">
        <v>1.45</v>
      </c>
      <c r="K469" s="8">
        <f t="shared" si="333"/>
        <v>74159.2785</v>
      </c>
      <c r="L469" s="5"/>
      <c r="M469" s="5"/>
      <c r="N469" s="5">
        <v>10</v>
      </c>
      <c r="O469" s="5">
        <f>K469*N469/100</f>
        <v>7415.92785</v>
      </c>
      <c r="P469" s="5"/>
      <c r="Q469" s="5"/>
      <c r="R469" s="5"/>
      <c r="S469" s="5"/>
      <c r="T469" s="5"/>
      <c r="U469" s="5"/>
      <c r="V469" s="5">
        <v>35</v>
      </c>
      <c r="W469" s="5">
        <f>(F469*V469)/100</f>
        <v>6193.95</v>
      </c>
      <c r="X469" s="5">
        <f t="shared" si="335"/>
        <v>13609.877850000001</v>
      </c>
      <c r="Y469" s="5">
        <f>K469+X469</f>
        <v>87769.156350000005</v>
      </c>
      <c r="Z469" s="10">
        <v>1</v>
      </c>
      <c r="AA469" s="11">
        <f>K469</f>
        <v>74159.2785</v>
      </c>
    </row>
    <row r="470" spans="1:27" s="59" customFormat="1" ht="17.850000000000001" customHeight="1">
      <c r="A470" s="71">
        <v>7</v>
      </c>
      <c r="B470" s="3" t="s">
        <v>187</v>
      </c>
      <c r="C470" s="4">
        <v>2</v>
      </c>
      <c r="D470" s="4"/>
      <c r="E470" s="5"/>
      <c r="F470" s="4">
        <v>17697</v>
      </c>
      <c r="G470" s="4">
        <v>2.81</v>
      </c>
      <c r="H470" s="60">
        <v>1</v>
      </c>
      <c r="I470" s="5">
        <f t="shared" si="336"/>
        <v>49728.57</v>
      </c>
      <c r="J470" s="7">
        <v>1.45</v>
      </c>
      <c r="K470" s="8">
        <f t="shared" si="333"/>
        <v>72106.426500000001</v>
      </c>
      <c r="L470" s="5"/>
      <c r="M470" s="5"/>
      <c r="N470" s="5">
        <v>10</v>
      </c>
      <c r="O470" s="5">
        <f t="shared" si="334"/>
        <v>7210.6426499999998</v>
      </c>
      <c r="P470" s="5"/>
      <c r="Q470" s="5"/>
      <c r="R470" s="9"/>
      <c r="S470" s="4"/>
      <c r="T470" s="4"/>
      <c r="U470" s="4"/>
      <c r="V470" s="4"/>
      <c r="W470" s="4"/>
      <c r="X470" s="5">
        <f t="shared" si="335"/>
        <v>7210.6426499999998</v>
      </c>
      <c r="Y470" s="5">
        <f t="shared" si="337"/>
        <v>79317.069149999996</v>
      </c>
      <c r="Z470" s="10">
        <v>1</v>
      </c>
      <c r="AA470" s="11">
        <f>K470</f>
        <v>72106.426500000001</v>
      </c>
    </row>
    <row r="471" spans="1:27" s="59" customFormat="1" ht="17.850000000000001" customHeight="1">
      <c r="A471" s="71">
        <v>8</v>
      </c>
      <c r="B471" s="3" t="s">
        <v>187</v>
      </c>
      <c r="C471" s="4">
        <v>2</v>
      </c>
      <c r="D471" s="4"/>
      <c r="E471" s="5"/>
      <c r="F471" s="4">
        <v>17697</v>
      </c>
      <c r="G471" s="4">
        <v>2.81</v>
      </c>
      <c r="H471" s="60">
        <v>1</v>
      </c>
      <c r="I471" s="5">
        <f t="shared" si="336"/>
        <v>49728.57</v>
      </c>
      <c r="J471" s="7">
        <v>1.45</v>
      </c>
      <c r="K471" s="8">
        <f t="shared" si="333"/>
        <v>72106.426500000001</v>
      </c>
      <c r="L471" s="5"/>
      <c r="M471" s="5"/>
      <c r="N471" s="5">
        <v>10</v>
      </c>
      <c r="O471" s="5">
        <f t="shared" si="334"/>
        <v>7210.6426499999998</v>
      </c>
      <c r="P471" s="5"/>
      <c r="Q471" s="5"/>
      <c r="R471" s="9"/>
      <c r="S471" s="4"/>
      <c r="T471" s="4"/>
      <c r="U471" s="4"/>
      <c r="V471" s="4"/>
      <c r="W471" s="4"/>
      <c r="X471" s="5">
        <f t="shared" si="335"/>
        <v>7210.6426499999998</v>
      </c>
      <c r="Y471" s="5">
        <f t="shared" si="337"/>
        <v>79317.069149999996</v>
      </c>
      <c r="Z471" s="10">
        <v>1</v>
      </c>
      <c r="AA471" s="11">
        <f>K471</f>
        <v>72106.426500000001</v>
      </c>
    </row>
    <row r="472" spans="1:27" s="59" customFormat="1" ht="17.850000000000001" customHeight="1">
      <c r="A472" s="71">
        <v>9</v>
      </c>
      <c r="B472" s="3" t="s">
        <v>187</v>
      </c>
      <c r="C472" s="4">
        <v>2</v>
      </c>
      <c r="D472" s="4"/>
      <c r="E472" s="5"/>
      <c r="F472" s="4">
        <v>17697</v>
      </c>
      <c r="G472" s="4">
        <v>2.81</v>
      </c>
      <c r="H472" s="60">
        <v>1</v>
      </c>
      <c r="I472" s="5">
        <f t="shared" si="336"/>
        <v>49728.57</v>
      </c>
      <c r="J472" s="7">
        <v>1.45</v>
      </c>
      <c r="K472" s="8">
        <f t="shared" si="333"/>
        <v>72106.426500000001</v>
      </c>
      <c r="L472" s="5"/>
      <c r="M472" s="5"/>
      <c r="N472" s="5">
        <v>10</v>
      </c>
      <c r="O472" s="5">
        <f t="shared" si="334"/>
        <v>7210.6426499999998</v>
      </c>
      <c r="P472" s="5"/>
      <c r="Q472" s="5"/>
      <c r="R472" s="9"/>
      <c r="S472" s="4"/>
      <c r="T472" s="4"/>
      <c r="U472" s="4"/>
      <c r="V472" s="4"/>
      <c r="W472" s="4"/>
      <c r="X472" s="5">
        <f t="shared" si="335"/>
        <v>7210.6426499999998</v>
      </c>
      <c r="Y472" s="5">
        <f t="shared" si="337"/>
        <v>79317.069149999996</v>
      </c>
      <c r="Z472" s="10">
        <v>1</v>
      </c>
      <c r="AA472" s="11">
        <f>K472</f>
        <v>72106.426500000001</v>
      </c>
    </row>
    <row r="473" spans="1:27" s="59" customFormat="1" ht="17.850000000000001" customHeight="1">
      <c r="A473" s="71"/>
      <c r="B473" s="62" t="s">
        <v>22</v>
      </c>
      <c r="C473" s="61"/>
      <c r="D473" s="63"/>
      <c r="E473" s="5"/>
      <c r="F473" s="61"/>
      <c r="G473" s="61"/>
      <c r="H473" s="65">
        <f>SUM(H464:H472)</f>
        <v>8</v>
      </c>
      <c r="I473" s="66">
        <f>SUM(I464:I472)</f>
        <v>439239.54000000004</v>
      </c>
      <c r="J473" s="64"/>
      <c r="K473" s="66">
        <f>SUM(K464:K472)</f>
        <v>636897.3330000001</v>
      </c>
      <c r="L473" s="64"/>
      <c r="M473" s="66">
        <f>SUM(M464:M472)</f>
        <v>56581.733250000005</v>
      </c>
      <c r="N473" s="64"/>
      <c r="O473" s="66">
        <f>SUM(O464:O472)</f>
        <v>63689.733300000007</v>
      </c>
      <c r="P473" s="64"/>
      <c r="Q473" s="66">
        <f>SUM(Q464:Q472)</f>
        <v>0</v>
      </c>
      <c r="R473" s="64"/>
      <c r="S473" s="66">
        <f>SUM(S464:S472)</f>
        <v>0</v>
      </c>
      <c r="T473" s="4"/>
      <c r="U473" s="66">
        <f>SUM(U464:U472)</f>
        <v>0</v>
      </c>
      <c r="V473" s="64"/>
      <c r="W473" s="66">
        <f t="shared" ref="W473:Y473" si="338">SUM(W464:W472)</f>
        <v>6193.95</v>
      </c>
      <c r="X473" s="66">
        <f t="shared" si="338"/>
        <v>126465.41654999999</v>
      </c>
      <c r="Y473" s="66">
        <f t="shared" si="338"/>
        <v>763362.74954999995</v>
      </c>
      <c r="Z473" s="66">
        <f>SUM(Z464:Z472)</f>
        <v>8</v>
      </c>
      <c r="AA473" s="66">
        <f>SUM(AA464:AA472)</f>
        <v>636897.3330000001</v>
      </c>
    </row>
    <row r="474" spans="1:27" s="59" customFormat="1" ht="17.850000000000001" customHeight="1" thickBot="1">
      <c r="A474" s="212"/>
      <c r="B474" s="278" t="s">
        <v>88</v>
      </c>
      <c r="C474" s="214"/>
      <c r="D474" s="214"/>
      <c r="E474" s="279"/>
      <c r="F474" s="280"/>
      <c r="G474" s="280"/>
      <c r="H474" s="216">
        <f>H413+H452+H462+H473</f>
        <v>53.25</v>
      </c>
      <c r="I474" s="161">
        <f>I413+I452+I462+I473</f>
        <v>3761939.7750000004</v>
      </c>
      <c r="J474" s="160"/>
      <c r="K474" s="161">
        <f>K413+K452+K462+K473</f>
        <v>8930115.4670249987</v>
      </c>
      <c r="L474" s="160"/>
      <c r="M474" s="161">
        <f>M413+M452+M462+M473</f>
        <v>2030097.639825</v>
      </c>
      <c r="N474" s="160"/>
      <c r="O474" s="161">
        <f>O413+O452+O462+O473</f>
        <v>893011.54670249985</v>
      </c>
      <c r="P474" s="160"/>
      <c r="Q474" s="161">
        <f>Q413+Q452+Q462+Q473</f>
        <v>4424.25</v>
      </c>
      <c r="R474" s="160"/>
      <c r="S474" s="161">
        <f>S413+S452+S462+S473</f>
        <v>11945.475</v>
      </c>
      <c r="T474" s="312"/>
      <c r="U474" s="161">
        <f>U413+U452+U462+U473</f>
        <v>891043.95</v>
      </c>
      <c r="V474" s="160"/>
      <c r="W474" s="161">
        <f>W413+W452+W462+W473</f>
        <v>6193.95</v>
      </c>
      <c r="X474" s="161">
        <f>X413+X452+X462+X473</f>
        <v>3836716.8115275004</v>
      </c>
      <c r="Y474" s="161">
        <f>Y413+Y452+Y462+Y473</f>
        <v>12766832.278552497</v>
      </c>
      <c r="Z474" s="161">
        <f>Z413+Z452+Z462+Z473</f>
        <v>49.75</v>
      </c>
      <c r="AA474" s="218">
        <f>AA413+AA452+AA462+AA473</f>
        <v>7976317.0701749995</v>
      </c>
    </row>
    <row r="475" spans="1:27" s="59" customFormat="1" ht="17.850000000000001" customHeight="1">
      <c r="A475" s="313"/>
      <c r="B475" s="145" t="s">
        <v>225</v>
      </c>
      <c r="C475" s="146"/>
      <c r="D475" s="146"/>
      <c r="E475" s="146"/>
      <c r="F475" s="146"/>
      <c r="G475" s="146"/>
      <c r="H475" s="314">
        <f>H476+H477+H478+H479</f>
        <v>261.5</v>
      </c>
      <c r="I475" s="148">
        <f>I476+I477+I478+I479</f>
        <v>17057386.177499998</v>
      </c>
      <c r="J475" s="315"/>
      <c r="K475" s="148">
        <f>K476+K477+K478+K479</f>
        <v>37503353.654324993</v>
      </c>
      <c r="L475" s="315"/>
      <c r="M475" s="148">
        <f>M476+M477+M478+M479</f>
        <v>7514402.3286810014</v>
      </c>
      <c r="N475" s="315"/>
      <c r="O475" s="148">
        <f>O476+O477+O478+O479</f>
        <v>3818206.6874684999</v>
      </c>
      <c r="P475" s="315"/>
      <c r="Q475" s="148">
        <f>Q476+Q477+Q478+Q479</f>
        <v>4424.25</v>
      </c>
      <c r="R475" s="315"/>
      <c r="S475" s="148">
        <f>S476+S477+S478+S479</f>
        <v>149982.07499999998</v>
      </c>
      <c r="T475" s="316"/>
      <c r="U475" s="148">
        <f>U476+U477+U478+U479</f>
        <v>3265097</v>
      </c>
      <c r="V475" s="316"/>
      <c r="W475" s="148">
        <f>W476+W477+W478+W479</f>
        <v>79636.616999999998</v>
      </c>
      <c r="X475" s="148">
        <f t="shared" ref="X475:Y475" si="339">X476+X477+X478+X479</f>
        <v>14764522.2139445</v>
      </c>
      <c r="Y475" s="148">
        <f t="shared" si="339"/>
        <v>52290777.998394497</v>
      </c>
      <c r="Z475" s="147">
        <f>Z476+Z477+Z478+Z479</f>
        <v>235.75</v>
      </c>
      <c r="AA475" s="148">
        <f>AA476+AA477+AA478+AA479</f>
        <v>31685856.596299995</v>
      </c>
    </row>
    <row r="476" spans="1:27" s="59" customFormat="1" ht="17.850000000000001" customHeight="1">
      <c r="A476" s="317"/>
      <c r="B476" s="151" t="s">
        <v>126</v>
      </c>
      <c r="C476" s="152"/>
      <c r="D476" s="152"/>
      <c r="E476" s="152"/>
      <c r="F476" s="152"/>
      <c r="G476" s="152"/>
      <c r="H476" s="93">
        <f>H413+H372+H336+H282+H228+H189+H152+H12+H126+H78+H44</f>
        <v>26</v>
      </c>
      <c r="I476" s="64">
        <f>I413+I372+I336+I282+I228+I189+I152+I12+I126+I78+I44</f>
        <v>2171952.8099999996</v>
      </c>
      <c r="J476" s="61"/>
      <c r="K476" s="64">
        <f>K413+K372+K336+K282+K228+K189+K152+K12+K126+K78+K44</f>
        <v>7428078.6102</v>
      </c>
      <c r="L476" s="61"/>
      <c r="M476" s="64">
        <f>M413+M372+M336+M282+M228+M189+M152+M12+M126+M78+M44</f>
        <v>1806593.3429310001</v>
      </c>
      <c r="N476" s="61"/>
      <c r="O476" s="64">
        <f>O413+O372+O336+O282+O228+O189+O152+O12+O126+O78+O44</f>
        <v>810679.18305599992</v>
      </c>
      <c r="P476" s="61"/>
      <c r="Q476" s="64">
        <f>Q413+Q372+Q336+Q282+Q228+Q189+Q152+Q12+Q126+Q78+Q44</f>
        <v>0</v>
      </c>
      <c r="R476" s="61"/>
      <c r="S476" s="64">
        <f>S413+S372+S336+S282+S228+S189+S152+S12+S126+S78+S44</f>
        <v>0</v>
      </c>
      <c r="T476" s="318"/>
      <c r="U476" s="64">
        <f>U413+U372+U336+U282+U228+U189+U152+U12+U126+U78+U44</f>
        <v>780437.7</v>
      </c>
      <c r="V476" s="318"/>
      <c r="W476" s="64">
        <f>W413+W372+W336+W282+W228+W189+W152+W12+W126+W78+W44</f>
        <v>0</v>
      </c>
      <c r="X476" s="64">
        <f t="shared" ref="X476:Y476" si="340">X413+X372+X336+X282+X228+X189+X152+X12+X126+X78+X44</f>
        <v>3330483.481782</v>
      </c>
      <c r="Y476" s="64">
        <f t="shared" si="340"/>
        <v>10758562.091982</v>
      </c>
      <c r="Z476" s="63">
        <f>Z413+Z372+Z336+Z282+Z228+Z189+Z152+Z12+Z126+Z78+Z44</f>
        <v>19.25</v>
      </c>
      <c r="AA476" s="64">
        <f>AA413+AA372+AA336+AA282+AA228+AA189+AA152+AA12+AA126+AA78+AA44</f>
        <v>5427315.0751499999</v>
      </c>
    </row>
    <row r="477" spans="1:27" s="59" customFormat="1" ht="17.850000000000001" customHeight="1">
      <c r="A477" s="317"/>
      <c r="B477" s="151" t="s">
        <v>267</v>
      </c>
      <c r="C477" s="152"/>
      <c r="D477" s="152"/>
      <c r="E477" s="152"/>
      <c r="F477" s="152"/>
      <c r="G477" s="152"/>
      <c r="H477" s="63">
        <f>H452+H385+H351+H307+H237+H207+H165+H25+H135+H96+H59+H263</f>
        <v>135.25</v>
      </c>
      <c r="I477" s="64">
        <f>I452+I385+I351+I307+I237+I207+I165+I25+I135+I96+I59+I263</f>
        <v>9540895.125</v>
      </c>
      <c r="J477" s="61"/>
      <c r="K477" s="64">
        <f>K452+K385+K351+K307+K237+K207+K165+K25+K135+K96+K59+K263</f>
        <v>22325694.592499994</v>
      </c>
      <c r="L477" s="64"/>
      <c r="M477" s="64">
        <f>M452+M385+M351+M307+M237+M207+M165+M25+M135+M96+M59+M263</f>
        <v>5413320.9511875007</v>
      </c>
      <c r="N477" s="64"/>
      <c r="O477" s="64">
        <f>O452+O385+O351+O307+O237+O207+O165+O25+O135+O96+O59+O263</f>
        <v>2232569.4592499998</v>
      </c>
      <c r="P477" s="64"/>
      <c r="Q477" s="64">
        <f>Q452+Q385+Q351+Q307+Q237+Q207+Q165+Q25+Q135+Q96+Q59+Q263</f>
        <v>4424.25</v>
      </c>
      <c r="R477" s="64"/>
      <c r="S477" s="64">
        <f>S452+S385+S351+S307+S237+S207+S165+S25+S135+S96+S59+S263</f>
        <v>0</v>
      </c>
      <c r="T477" s="64"/>
      <c r="U477" s="64">
        <f>U452+U385+U351+U307+U237+U207+U165+U25+U135+U96+U59+U263</f>
        <v>2484659.2999999998</v>
      </c>
      <c r="V477" s="318"/>
      <c r="W477" s="64">
        <f>W452+W385+W351+W307+W237+W207+W165+W25+W135+W96+W59+W263</f>
        <v>0.11699999999999999</v>
      </c>
      <c r="X477" s="64">
        <f t="shared" ref="X477:Y477" si="341">X452+X385+X351+X307+X237+X207+X165+X25+X135+X96+X59+X263</f>
        <v>10134974.0774375</v>
      </c>
      <c r="Y477" s="64">
        <f t="shared" si="341"/>
        <v>32460668.669937495</v>
      </c>
      <c r="Z477" s="93">
        <f>Z452+Z385+Z351+Z307+Z237+Z207+Z165+Z25+Z135+Z96+Z59+Z263</f>
        <v>116</v>
      </c>
      <c r="AA477" s="64">
        <f>AA452+AA385+AA351+AA307+AA237+AA207+AA165+AA25+AA135+AA96+AA59+AA263</f>
        <v>18648088.986149997</v>
      </c>
    </row>
    <row r="478" spans="1:27" s="59" customFormat="1" ht="17.850000000000001" customHeight="1">
      <c r="A478" s="317"/>
      <c r="B478" s="151" t="s">
        <v>268</v>
      </c>
      <c r="C478" s="152"/>
      <c r="D478" s="152"/>
      <c r="E478" s="152"/>
      <c r="F478" s="152"/>
      <c r="G478" s="152"/>
      <c r="H478" s="63">
        <f>H462+H389+H358+H317+H241+H212+H170+H30+H139+H107+H65+H268</f>
        <v>34.25</v>
      </c>
      <c r="I478" s="64">
        <f>I462+I389+I358+I317+I241+I212+I170+I30+I139+I107+I65+I268</f>
        <v>1751693.3025</v>
      </c>
      <c r="J478" s="61"/>
      <c r="K478" s="64">
        <f>K462+K389+K358+K317+K241+K212+K170+K30+K139+K107+K65+K268</f>
        <v>2539955.288625</v>
      </c>
      <c r="L478" s="61"/>
      <c r="M478" s="64">
        <f>M462+M389+M358+M317+M241+M212+M170+M30+M139+M107+M65+M268</f>
        <v>0</v>
      </c>
      <c r="N478" s="61"/>
      <c r="O478" s="64">
        <f>O462+O389+O358+O317+O241+O212+O170+O30+O139+O107+O65+O268</f>
        <v>253995.52886250001</v>
      </c>
      <c r="P478" s="61"/>
      <c r="Q478" s="64">
        <f>Q462+Q389+Q358+Q317+Q241+Q212+Q170+Q30+Q139+Q107+Q65+Q268</f>
        <v>0</v>
      </c>
      <c r="R478" s="61"/>
      <c r="S478" s="64">
        <f>S462+S389+S358+S317+S241+S212+S170+S30+S139+S107+S65+S268</f>
        <v>149982.07499999998</v>
      </c>
      <c r="T478" s="318"/>
      <c r="U478" s="64">
        <f>U462+U389+U358+U317+U241+U212+U170+U30+U139+U107+U65+U268</f>
        <v>0</v>
      </c>
      <c r="V478" s="318"/>
      <c r="W478" s="64">
        <f>W462+W389+W358+W317+W241+W212+W170+W30+W139+W107+W65+W268</f>
        <v>0</v>
      </c>
      <c r="X478" s="64">
        <f t="shared" ref="X478:Y478" si="342">X462+X389+X358+X317+X241+X212+X170+X30+X139+X107+X65+X268</f>
        <v>403977.60386249999</v>
      </c>
      <c r="Y478" s="64">
        <f t="shared" si="342"/>
        <v>2943932.8924874999</v>
      </c>
      <c r="Z478" s="93">
        <f>Z462+Z389+Z358+Z317+Z241+Z212+Z170+Z30+Z139+Z107+Z65+Z268</f>
        <v>34.5</v>
      </c>
      <c r="AA478" s="64">
        <f>AA462+AA389+AA358+AA317+AA241+AA212+AA170+AA30+AA139+AA107+AA65+AA268</f>
        <v>2447256.1905</v>
      </c>
    </row>
    <row r="479" spans="1:27" s="59" customFormat="1" ht="17.850000000000001" customHeight="1" thickBot="1">
      <c r="A479" s="317"/>
      <c r="B479" s="156" t="s">
        <v>127</v>
      </c>
      <c r="C479" s="157"/>
      <c r="D479" s="157"/>
      <c r="E479" s="157"/>
      <c r="F479" s="157"/>
      <c r="G479" s="157"/>
      <c r="H479" s="245">
        <f>H473+H398+H363+H327+H249+H222+H180+H37+H144+H118+H71+H272</f>
        <v>66</v>
      </c>
      <c r="I479" s="160">
        <f>I473+I398+I363+I327+I249+I222+I180+I37+I144+I118+I71+I272</f>
        <v>3592844.94</v>
      </c>
      <c r="J479" s="214"/>
      <c r="K479" s="160">
        <f>K473+K398+K363+K327+K249+K222+K180+K37+K144+K118+K71+K272</f>
        <v>5209625.1630000006</v>
      </c>
      <c r="L479" s="214"/>
      <c r="M479" s="160">
        <f>M473+M398+M363+M327+M249+M222+M180+M37+M144+M118+M71+M272</f>
        <v>294488.03456250008</v>
      </c>
      <c r="N479" s="214"/>
      <c r="O479" s="160">
        <f>O473+O398+O363+O327+O249+O222+O180+O37+O144+O118+O71+O272</f>
        <v>520962.51629999996</v>
      </c>
      <c r="P479" s="214"/>
      <c r="Q479" s="160">
        <f>Q473+Q398+Q363+Q327+Q249+Q222+Q180+Q37+Q144+Q118+Q71+Q272</f>
        <v>0</v>
      </c>
      <c r="R479" s="214"/>
      <c r="S479" s="160">
        <f>S473+S398+S363+S327+S249+S222+S180+S37+S144+S118+S71+S272</f>
        <v>0</v>
      </c>
      <c r="T479" s="319"/>
      <c r="U479" s="160">
        <f>U473+U398+U363+U327+U249+U222+U180+U37+U144+U118+U71+U272</f>
        <v>0</v>
      </c>
      <c r="V479" s="319"/>
      <c r="W479" s="160">
        <f>W473+W398+W363+W327+W249+W222+W180+W37+W144+W118+W71+W272</f>
        <v>79636.5</v>
      </c>
      <c r="X479" s="160">
        <f t="shared" ref="X479:Y479" si="343">X473+X398+X363+X327+X249+X222+X180+X37+X144+X118+X71+X272</f>
        <v>895087.05086249998</v>
      </c>
      <c r="Y479" s="160">
        <f t="shared" si="343"/>
        <v>6127614.3439874994</v>
      </c>
      <c r="Z479" s="245">
        <f>Z473+Z398+Z363+Z327+Z249+Z222+Z180+Z37+Z144+Z118+Z71+Z272</f>
        <v>66</v>
      </c>
      <c r="AA479" s="160">
        <f>AA473+AA398+AA363+AA327+AA249+AA222+AA180+AA37+AA144+AA118+AA71+AA272</f>
        <v>5163196.3445000006</v>
      </c>
    </row>
    <row r="480" spans="1:27" s="59" customFormat="1" ht="15.75">
      <c r="C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</row>
    <row r="481" spans="3:27" s="59" customFormat="1" ht="15.75">
      <c r="C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</row>
    <row r="482" spans="3:27" s="59" customFormat="1" ht="15.75">
      <c r="C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</row>
    <row r="483" spans="3:27" s="59" customFormat="1" ht="15.75">
      <c r="C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</row>
    <row r="484" spans="3:27" s="59" customFormat="1" ht="15.75">
      <c r="C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</row>
    <row r="485" spans="3:27" s="59" customFormat="1" ht="15.75">
      <c r="C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</row>
    <row r="486" spans="3:27" s="59" customFormat="1" ht="15.75">
      <c r="C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</row>
    <row r="487" spans="3:27" s="59" customFormat="1" ht="15.75">
      <c r="C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</row>
    <row r="488" spans="3:27" s="59" customFormat="1" ht="15.75">
      <c r="C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</row>
    <row r="489" spans="3:27" s="59" customFormat="1" ht="15.75">
      <c r="C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</row>
    <row r="490" spans="3:27" s="59" customFormat="1" ht="15.75">
      <c r="C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</row>
    <row r="491" spans="3:27" s="59" customFormat="1" ht="15.75">
      <c r="C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</row>
    <row r="492" spans="3:27" s="59" customFormat="1" ht="15.75">
      <c r="C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</row>
    <row r="493" spans="3:27" s="59" customFormat="1" ht="15.75">
      <c r="C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</row>
    <row r="494" spans="3:27" s="59" customFormat="1" ht="15.75">
      <c r="C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</row>
    <row r="495" spans="3:27" s="59" customFormat="1" ht="15.75">
      <c r="C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</row>
    <row r="496" spans="3:27" s="59" customFormat="1" ht="15.75">
      <c r="C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</row>
    <row r="497" spans="1:27" s="59" customFormat="1" ht="15.75">
      <c r="C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</row>
    <row r="498" spans="1:27" s="59" customFormat="1" ht="15.75">
      <c r="C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</row>
    <row r="499" spans="1:27">
      <c r="A499" s="16"/>
      <c r="B499" s="16"/>
      <c r="C499" s="164"/>
      <c r="D499" s="16"/>
      <c r="E499" s="16"/>
      <c r="G499" s="16"/>
      <c r="H499" s="164"/>
      <c r="I499" s="164"/>
      <c r="R499" s="164"/>
      <c r="T499" s="164"/>
    </row>
    <row r="500" spans="1:27">
      <c r="A500" s="16"/>
      <c r="B500" s="16"/>
      <c r="C500" s="164"/>
      <c r="D500" s="16"/>
      <c r="E500" s="16"/>
      <c r="G500" s="16"/>
      <c r="H500" s="164"/>
      <c r="I500" s="164"/>
      <c r="R500" s="164"/>
      <c r="T500" s="164"/>
    </row>
    <row r="501" spans="1:27">
      <c r="A501" s="16"/>
      <c r="B501" s="16"/>
      <c r="C501" s="164"/>
      <c r="D501" s="16"/>
      <c r="E501" s="16"/>
      <c r="G501" s="16"/>
      <c r="H501" s="164"/>
      <c r="I501" s="164"/>
      <c r="R501" s="164"/>
      <c r="T501" s="164"/>
    </row>
    <row r="502" spans="1:27">
      <c r="A502" s="16"/>
      <c r="B502" s="16"/>
      <c r="C502" s="164"/>
      <c r="D502" s="16"/>
      <c r="E502" s="16"/>
      <c r="G502" s="16"/>
      <c r="H502" s="164"/>
      <c r="I502" s="164"/>
      <c r="R502" s="164"/>
      <c r="T502" s="164"/>
    </row>
    <row r="503" spans="1:27">
      <c r="A503" s="16"/>
      <c r="B503" s="16"/>
      <c r="C503" s="164"/>
      <c r="D503" s="16"/>
      <c r="E503" s="16"/>
      <c r="G503" s="16"/>
      <c r="H503" s="164"/>
      <c r="I503" s="164"/>
      <c r="R503" s="164"/>
      <c r="T503" s="164"/>
    </row>
    <row r="504" spans="1:27">
      <c r="A504" s="16"/>
      <c r="B504" s="16"/>
      <c r="C504" s="164"/>
      <c r="D504" s="16"/>
      <c r="E504" s="16"/>
      <c r="G504" s="16"/>
      <c r="H504" s="164"/>
      <c r="I504" s="164"/>
      <c r="R504" s="164"/>
      <c r="T504" s="164"/>
    </row>
    <row r="505" spans="1:27">
      <c r="A505" s="16"/>
      <c r="B505" s="16"/>
      <c r="C505" s="164"/>
      <c r="D505" s="16"/>
      <c r="E505" s="16"/>
      <c r="G505" s="16"/>
      <c r="H505" s="164"/>
      <c r="I505" s="164"/>
      <c r="R505" s="164"/>
      <c r="T505" s="164"/>
    </row>
    <row r="506" spans="1:27">
      <c r="A506" s="16"/>
      <c r="B506" s="16"/>
      <c r="C506" s="164"/>
      <c r="D506" s="16"/>
      <c r="E506" s="16"/>
      <c r="G506" s="16"/>
      <c r="H506" s="164"/>
      <c r="I506" s="164"/>
      <c r="R506" s="164"/>
      <c r="T506" s="164"/>
    </row>
    <row r="507" spans="1:27">
      <c r="A507" s="16"/>
      <c r="B507" s="16"/>
      <c r="C507" s="164"/>
      <c r="D507" s="16"/>
      <c r="E507" s="16"/>
      <c r="G507" s="16"/>
      <c r="H507" s="164"/>
      <c r="I507" s="164"/>
      <c r="R507" s="164"/>
      <c r="T507" s="164"/>
    </row>
    <row r="508" spans="1:27">
      <c r="A508" s="16"/>
      <c r="B508" s="16"/>
      <c r="C508" s="164"/>
      <c r="D508" s="16"/>
      <c r="E508" s="16"/>
      <c r="G508" s="16"/>
      <c r="H508" s="164"/>
      <c r="I508" s="164"/>
      <c r="R508" s="164"/>
      <c r="T508" s="164"/>
    </row>
    <row r="509" spans="1:27">
      <c r="A509" s="16"/>
      <c r="B509" s="16"/>
      <c r="C509" s="164"/>
      <c r="D509" s="16"/>
      <c r="E509" s="16"/>
      <c r="G509" s="16"/>
      <c r="H509" s="164"/>
      <c r="I509" s="164"/>
      <c r="R509" s="164"/>
      <c r="T509" s="164"/>
    </row>
    <row r="510" spans="1:27">
      <c r="A510" s="16"/>
      <c r="B510" s="16"/>
      <c r="C510" s="164"/>
      <c r="D510" s="16"/>
      <c r="E510" s="16"/>
      <c r="G510" s="16"/>
      <c r="H510" s="164"/>
      <c r="I510" s="164"/>
      <c r="R510" s="164"/>
      <c r="T510" s="164"/>
      <c r="U510" s="16"/>
      <c r="V510" s="16"/>
      <c r="W510" s="16"/>
      <c r="X510" s="16"/>
      <c r="Y510" s="16"/>
      <c r="Z510" s="16"/>
      <c r="AA510" s="16"/>
    </row>
    <row r="511" spans="1:27">
      <c r="A511" s="16"/>
      <c r="B511" s="16"/>
      <c r="C511" s="164"/>
      <c r="D511" s="16"/>
      <c r="E511" s="16"/>
      <c r="G511" s="16"/>
      <c r="H511" s="164"/>
      <c r="I511" s="164"/>
      <c r="R511" s="164"/>
      <c r="T511" s="164"/>
      <c r="U511" s="16"/>
      <c r="V511" s="16"/>
      <c r="W511" s="16"/>
      <c r="X511" s="16"/>
      <c r="Y511" s="16"/>
      <c r="Z511" s="16"/>
      <c r="AA511" s="16"/>
    </row>
    <row r="512" spans="1:27">
      <c r="A512" s="16"/>
      <c r="B512" s="16"/>
      <c r="C512" s="164"/>
      <c r="D512" s="16"/>
      <c r="E512" s="16"/>
      <c r="G512" s="16"/>
      <c r="H512" s="164"/>
      <c r="I512" s="164"/>
      <c r="R512" s="164"/>
      <c r="T512" s="164"/>
      <c r="U512" s="16"/>
      <c r="V512" s="16"/>
      <c r="W512" s="16"/>
      <c r="X512" s="16"/>
      <c r="Y512" s="16"/>
      <c r="Z512" s="16"/>
      <c r="AA512" s="16"/>
    </row>
    <row r="513" spans="1:27">
      <c r="A513" s="16"/>
      <c r="B513" s="16"/>
      <c r="C513" s="164"/>
      <c r="D513" s="16"/>
      <c r="E513" s="16"/>
      <c r="G513" s="16"/>
      <c r="H513" s="164"/>
      <c r="I513" s="164"/>
      <c r="R513" s="164"/>
      <c r="T513" s="164"/>
      <c r="U513" s="16"/>
      <c r="V513" s="16"/>
      <c r="W513" s="16"/>
      <c r="X513" s="16"/>
      <c r="Y513" s="16"/>
      <c r="Z513" s="16"/>
      <c r="AA513" s="16"/>
    </row>
    <row r="514" spans="1:27">
      <c r="A514" s="16"/>
      <c r="B514" s="16"/>
      <c r="C514" s="164"/>
      <c r="D514" s="16"/>
      <c r="E514" s="16"/>
      <c r="G514" s="16"/>
      <c r="H514" s="164"/>
      <c r="I514" s="164"/>
      <c r="R514" s="164"/>
      <c r="T514" s="164"/>
      <c r="U514" s="16"/>
      <c r="V514" s="16"/>
      <c r="W514" s="16"/>
      <c r="X514" s="16"/>
      <c r="Y514" s="16"/>
      <c r="Z514" s="16"/>
      <c r="AA514" s="16"/>
    </row>
    <row r="515" spans="1:27">
      <c r="A515" s="16"/>
      <c r="B515" s="16"/>
      <c r="C515" s="164"/>
      <c r="D515" s="16"/>
      <c r="E515" s="16"/>
      <c r="G515" s="16"/>
      <c r="H515" s="164"/>
      <c r="I515" s="164"/>
      <c r="R515" s="164"/>
      <c r="T515" s="164"/>
      <c r="U515" s="16"/>
      <c r="V515" s="16"/>
      <c r="W515" s="16"/>
      <c r="X515" s="16"/>
      <c r="Y515" s="16"/>
      <c r="Z515" s="16"/>
      <c r="AA515" s="16"/>
    </row>
    <row r="516" spans="1:27">
      <c r="A516" s="16"/>
      <c r="B516" s="16"/>
      <c r="C516" s="164"/>
      <c r="D516" s="16"/>
      <c r="E516" s="16"/>
      <c r="G516" s="16"/>
      <c r="H516" s="164"/>
      <c r="I516" s="164"/>
      <c r="R516" s="164"/>
      <c r="T516" s="164"/>
      <c r="U516" s="16"/>
      <c r="V516" s="16"/>
      <c r="W516" s="16"/>
      <c r="X516" s="16"/>
      <c r="Y516" s="16"/>
      <c r="Z516" s="16"/>
      <c r="AA516" s="16"/>
    </row>
    <row r="517" spans="1:27">
      <c r="A517" s="16"/>
      <c r="B517" s="16"/>
      <c r="C517" s="164"/>
      <c r="D517" s="16"/>
      <c r="E517" s="16"/>
      <c r="G517" s="16"/>
      <c r="H517" s="164"/>
      <c r="I517" s="164"/>
      <c r="R517" s="164"/>
      <c r="T517" s="164"/>
      <c r="U517" s="16"/>
      <c r="V517" s="16"/>
      <c r="W517" s="16"/>
      <c r="X517" s="16"/>
      <c r="Y517" s="16"/>
      <c r="Z517" s="16"/>
      <c r="AA517" s="16"/>
    </row>
    <row r="518" spans="1:27">
      <c r="A518" s="16"/>
      <c r="B518" s="16"/>
      <c r="C518" s="164"/>
      <c r="D518" s="16"/>
      <c r="E518" s="16"/>
      <c r="G518" s="16"/>
      <c r="H518" s="164"/>
      <c r="I518" s="164"/>
      <c r="R518" s="164"/>
      <c r="T518" s="164"/>
      <c r="U518" s="16"/>
      <c r="V518" s="16"/>
      <c r="W518" s="16"/>
      <c r="X518" s="16"/>
      <c r="Y518" s="16"/>
      <c r="Z518" s="16"/>
      <c r="AA518" s="16"/>
    </row>
    <row r="519" spans="1:27">
      <c r="A519" s="16"/>
      <c r="B519" s="16"/>
      <c r="C519" s="164"/>
      <c r="D519" s="16"/>
      <c r="E519" s="16"/>
      <c r="G519" s="16"/>
      <c r="H519" s="164"/>
      <c r="I519" s="164"/>
      <c r="R519" s="164"/>
      <c r="T519" s="164"/>
      <c r="U519" s="16"/>
      <c r="V519" s="16"/>
      <c r="W519" s="16"/>
      <c r="X519" s="16"/>
      <c r="Y519" s="16"/>
      <c r="Z519" s="16"/>
      <c r="AA519" s="16"/>
    </row>
    <row r="520" spans="1:27">
      <c r="A520" s="16"/>
      <c r="B520" s="16"/>
      <c r="C520" s="164"/>
      <c r="D520" s="16"/>
      <c r="E520" s="16"/>
      <c r="G520" s="16"/>
      <c r="H520" s="164"/>
      <c r="I520" s="164"/>
      <c r="R520" s="164"/>
      <c r="T520" s="164"/>
      <c r="U520" s="16"/>
      <c r="V520" s="16"/>
      <c r="W520" s="16"/>
      <c r="X520" s="16"/>
      <c r="Y520" s="16"/>
      <c r="Z520" s="16"/>
      <c r="AA520" s="16"/>
    </row>
    <row r="521" spans="1:27">
      <c r="A521" s="16"/>
      <c r="B521" s="16"/>
      <c r="C521" s="164"/>
      <c r="D521" s="16"/>
      <c r="E521" s="16"/>
      <c r="G521" s="16"/>
      <c r="H521" s="164"/>
      <c r="I521" s="164"/>
      <c r="R521" s="164"/>
      <c r="T521" s="164"/>
      <c r="U521" s="16"/>
      <c r="V521" s="16"/>
      <c r="W521" s="16"/>
      <c r="X521" s="16"/>
      <c r="Y521" s="16"/>
      <c r="Z521" s="16"/>
      <c r="AA521" s="16"/>
    </row>
    <row r="522" spans="1:27">
      <c r="A522" s="16"/>
      <c r="B522" s="16"/>
      <c r="C522" s="164"/>
      <c r="D522" s="16"/>
      <c r="E522" s="16"/>
      <c r="G522" s="16"/>
      <c r="H522" s="164"/>
      <c r="I522" s="164"/>
      <c r="R522" s="164"/>
      <c r="T522" s="164"/>
      <c r="U522" s="16"/>
      <c r="V522" s="16"/>
      <c r="W522" s="16"/>
      <c r="X522" s="16"/>
      <c r="Y522" s="16"/>
      <c r="Z522" s="16"/>
      <c r="AA522" s="16"/>
    </row>
    <row r="523" spans="1:27">
      <c r="A523" s="16"/>
      <c r="B523" s="16"/>
      <c r="C523" s="164"/>
      <c r="D523" s="16"/>
      <c r="E523" s="16"/>
      <c r="G523" s="16"/>
      <c r="H523" s="164"/>
      <c r="I523" s="164"/>
      <c r="R523" s="164"/>
      <c r="T523" s="164"/>
      <c r="U523" s="16"/>
      <c r="V523" s="16"/>
      <c r="W523" s="16"/>
      <c r="X523" s="16"/>
      <c r="Y523" s="16"/>
      <c r="Z523" s="16"/>
      <c r="AA523" s="16"/>
    </row>
    <row r="524" spans="1:27">
      <c r="A524" s="16"/>
      <c r="B524" s="16"/>
      <c r="C524" s="164"/>
      <c r="D524" s="16"/>
      <c r="E524" s="16"/>
      <c r="G524" s="16"/>
      <c r="H524" s="164"/>
      <c r="I524" s="164"/>
      <c r="R524" s="164"/>
      <c r="T524" s="164"/>
      <c r="U524" s="16"/>
      <c r="V524" s="16"/>
      <c r="W524" s="16"/>
      <c r="X524" s="16"/>
      <c r="Y524" s="16"/>
      <c r="Z524" s="16"/>
      <c r="AA524" s="16"/>
    </row>
    <row r="525" spans="1:27">
      <c r="A525" s="16"/>
      <c r="B525" s="16"/>
      <c r="C525" s="164"/>
      <c r="D525" s="16"/>
      <c r="E525" s="16"/>
      <c r="G525" s="16"/>
      <c r="H525" s="164"/>
      <c r="I525" s="164"/>
      <c r="R525" s="164"/>
      <c r="T525" s="164"/>
      <c r="U525" s="16"/>
      <c r="V525" s="16"/>
      <c r="W525" s="16"/>
      <c r="X525" s="16"/>
      <c r="Y525" s="16"/>
      <c r="Z525" s="16"/>
      <c r="AA525" s="16"/>
    </row>
    <row r="526" spans="1:27">
      <c r="A526" s="16"/>
      <c r="B526" s="16"/>
      <c r="C526" s="164"/>
      <c r="D526" s="16"/>
      <c r="E526" s="16"/>
      <c r="G526" s="16"/>
      <c r="H526" s="164"/>
      <c r="I526" s="164"/>
      <c r="R526" s="164"/>
      <c r="T526" s="164"/>
      <c r="U526" s="16"/>
      <c r="V526" s="16"/>
      <c r="W526" s="16"/>
      <c r="X526" s="16"/>
      <c r="Y526" s="16"/>
      <c r="Z526" s="16"/>
      <c r="AA526" s="16"/>
    </row>
    <row r="527" spans="1:27">
      <c r="A527" s="16"/>
      <c r="B527" s="16"/>
      <c r="C527" s="164"/>
      <c r="D527" s="16"/>
      <c r="E527" s="16"/>
      <c r="G527" s="16"/>
      <c r="H527" s="164"/>
      <c r="I527" s="164"/>
      <c r="R527" s="164"/>
      <c r="T527" s="164"/>
      <c r="U527" s="16"/>
      <c r="V527" s="16"/>
      <c r="W527" s="16"/>
      <c r="X527" s="16"/>
      <c r="Y527" s="16"/>
      <c r="Z527" s="16"/>
      <c r="AA527" s="16"/>
    </row>
    <row r="528" spans="1:27">
      <c r="A528" s="16"/>
      <c r="B528" s="16"/>
      <c r="C528" s="164"/>
      <c r="D528" s="16"/>
      <c r="E528" s="16"/>
      <c r="G528" s="16"/>
      <c r="H528" s="164"/>
      <c r="I528" s="164"/>
      <c r="R528" s="164"/>
      <c r="T528" s="164"/>
      <c r="U528" s="16"/>
      <c r="V528" s="16"/>
      <c r="W528" s="16"/>
      <c r="X528" s="16"/>
      <c r="Y528" s="16"/>
      <c r="Z528" s="16"/>
      <c r="AA528" s="16"/>
    </row>
    <row r="529" spans="1:27">
      <c r="A529" s="16"/>
      <c r="B529" s="16"/>
      <c r="C529" s="164"/>
      <c r="D529" s="16"/>
      <c r="E529" s="16"/>
      <c r="G529" s="16"/>
      <c r="H529" s="164"/>
      <c r="I529" s="164"/>
      <c r="R529" s="164"/>
      <c r="T529" s="164"/>
      <c r="U529" s="16"/>
      <c r="V529" s="16"/>
      <c r="W529" s="16"/>
      <c r="X529" s="16"/>
      <c r="Y529" s="16"/>
      <c r="Z529" s="16"/>
      <c r="AA529" s="16"/>
    </row>
    <row r="530" spans="1:27">
      <c r="A530" s="16"/>
      <c r="B530" s="16"/>
      <c r="C530" s="164"/>
      <c r="D530" s="16"/>
      <c r="E530" s="16"/>
      <c r="G530" s="16"/>
      <c r="H530" s="164"/>
      <c r="I530" s="164"/>
      <c r="R530" s="164"/>
      <c r="T530" s="164"/>
      <c r="U530" s="16"/>
      <c r="V530" s="16"/>
      <c r="W530" s="16"/>
      <c r="X530" s="16"/>
      <c r="Y530" s="16"/>
      <c r="Z530" s="16"/>
      <c r="AA530" s="16"/>
    </row>
    <row r="531" spans="1:27">
      <c r="A531" s="16"/>
      <c r="B531" s="16"/>
      <c r="C531" s="164"/>
      <c r="D531" s="16"/>
      <c r="E531" s="16"/>
      <c r="G531" s="16"/>
      <c r="H531" s="164"/>
      <c r="I531" s="164"/>
      <c r="R531" s="164"/>
      <c r="T531" s="164"/>
      <c r="U531" s="16"/>
      <c r="V531" s="16"/>
      <c r="W531" s="16"/>
      <c r="X531" s="16"/>
      <c r="Y531" s="16"/>
      <c r="Z531" s="16"/>
      <c r="AA531" s="16"/>
    </row>
    <row r="532" spans="1:27">
      <c r="A532" s="16"/>
      <c r="B532" s="16"/>
      <c r="C532" s="164"/>
      <c r="D532" s="16"/>
      <c r="E532" s="16"/>
      <c r="G532" s="16"/>
      <c r="H532" s="164"/>
      <c r="I532" s="164"/>
      <c r="R532" s="164"/>
      <c r="T532" s="164"/>
      <c r="U532" s="16"/>
      <c r="V532" s="16"/>
      <c r="W532" s="16"/>
      <c r="X532" s="16"/>
      <c r="Y532" s="16"/>
      <c r="Z532" s="16"/>
      <c r="AA532" s="16"/>
    </row>
    <row r="533" spans="1:27">
      <c r="A533" s="16"/>
      <c r="B533" s="16"/>
      <c r="C533" s="164"/>
      <c r="D533" s="16"/>
      <c r="E533" s="16"/>
      <c r="G533" s="16"/>
      <c r="H533" s="164"/>
      <c r="I533" s="164"/>
      <c r="R533" s="164"/>
      <c r="T533" s="164"/>
      <c r="U533" s="16"/>
      <c r="V533" s="16"/>
      <c r="W533" s="16"/>
      <c r="X533" s="16"/>
      <c r="Y533" s="16"/>
      <c r="Z533" s="16"/>
      <c r="AA533" s="16"/>
    </row>
    <row r="534" spans="1:27">
      <c r="A534" s="16"/>
      <c r="B534" s="16"/>
      <c r="C534" s="164"/>
      <c r="D534" s="16"/>
      <c r="E534" s="16"/>
      <c r="G534" s="16"/>
      <c r="H534" s="164"/>
      <c r="I534" s="164"/>
      <c r="R534" s="164"/>
      <c r="T534" s="164"/>
      <c r="U534" s="16"/>
      <c r="V534" s="16"/>
      <c r="W534" s="16"/>
      <c r="X534" s="16"/>
      <c r="Y534" s="16"/>
      <c r="Z534" s="16"/>
      <c r="AA534" s="16"/>
    </row>
    <row r="535" spans="1:27">
      <c r="A535" s="16"/>
      <c r="B535" s="16"/>
      <c r="C535" s="164"/>
      <c r="D535" s="16"/>
      <c r="E535" s="16"/>
      <c r="G535" s="16"/>
      <c r="H535" s="164"/>
      <c r="I535" s="164"/>
      <c r="R535" s="164"/>
      <c r="T535" s="164"/>
      <c r="U535" s="16"/>
      <c r="V535" s="16"/>
      <c r="W535" s="16"/>
      <c r="X535" s="16"/>
      <c r="Y535" s="16"/>
      <c r="Z535" s="16"/>
      <c r="AA535" s="16"/>
    </row>
    <row r="536" spans="1:27">
      <c r="A536" s="16"/>
      <c r="B536" s="16"/>
      <c r="C536" s="164"/>
      <c r="D536" s="16"/>
      <c r="E536" s="16"/>
      <c r="G536" s="16"/>
      <c r="H536" s="164"/>
      <c r="I536" s="164"/>
      <c r="R536" s="164"/>
      <c r="T536" s="164"/>
      <c r="U536" s="16"/>
      <c r="V536" s="16"/>
      <c r="W536" s="16"/>
      <c r="X536" s="16"/>
      <c r="Y536" s="16"/>
      <c r="Z536" s="16"/>
      <c r="AA536" s="16"/>
    </row>
    <row r="537" spans="1:27">
      <c r="A537" s="16"/>
      <c r="B537" s="16"/>
      <c r="C537" s="164"/>
      <c r="D537" s="16"/>
      <c r="E537" s="16"/>
      <c r="G537" s="16"/>
      <c r="H537" s="164"/>
      <c r="I537" s="164"/>
      <c r="R537" s="164"/>
      <c r="T537" s="164"/>
      <c r="U537" s="16"/>
      <c r="V537" s="16"/>
      <c r="W537" s="16"/>
      <c r="X537" s="16"/>
      <c r="Y537" s="16"/>
      <c r="Z537" s="16"/>
      <c r="AA537" s="16"/>
    </row>
    <row r="538" spans="1:27">
      <c r="A538" s="16"/>
      <c r="B538" s="16"/>
      <c r="C538" s="164"/>
      <c r="D538" s="16"/>
      <c r="E538" s="16"/>
      <c r="G538" s="16"/>
      <c r="H538" s="164"/>
      <c r="I538" s="164"/>
      <c r="R538" s="164"/>
      <c r="T538" s="164"/>
      <c r="U538" s="16"/>
      <c r="V538" s="16"/>
      <c r="W538" s="16"/>
      <c r="X538" s="16"/>
      <c r="Y538" s="16"/>
      <c r="Z538" s="16"/>
      <c r="AA538" s="16"/>
    </row>
    <row r="539" spans="1:27">
      <c r="A539" s="16"/>
      <c r="B539" s="16"/>
      <c r="C539" s="164"/>
      <c r="D539" s="16"/>
      <c r="E539" s="16"/>
      <c r="G539" s="16"/>
      <c r="H539" s="164"/>
      <c r="I539" s="164"/>
      <c r="R539" s="164"/>
      <c r="T539" s="164"/>
      <c r="U539" s="16"/>
      <c r="V539" s="16"/>
      <c r="W539" s="16"/>
      <c r="X539" s="16"/>
      <c r="Y539" s="16"/>
      <c r="Z539" s="16"/>
      <c r="AA539" s="16"/>
    </row>
    <row r="540" spans="1:27">
      <c r="A540" s="16"/>
      <c r="B540" s="16"/>
      <c r="C540" s="164"/>
      <c r="D540" s="16"/>
      <c r="E540" s="16"/>
      <c r="G540" s="16"/>
      <c r="H540" s="164"/>
      <c r="I540" s="164"/>
      <c r="R540" s="164"/>
      <c r="T540" s="164"/>
      <c r="U540" s="16"/>
      <c r="V540" s="16"/>
      <c r="W540" s="16"/>
      <c r="X540" s="16"/>
      <c r="Y540" s="16"/>
      <c r="Z540" s="16"/>
      <c r="AA540" s="16"/>
    </row>
    <row r="541" spans="1:27">
      <c r="A541" s="16"/>
      <c r="B541" s="16"/>
      <c r="C541" s="164"/>
      <c r="D541" s="16"/>
      <c r="E541" s="16"/>
      <c r="G541" s="16"/>
      <c r="H541" s="164"/>
      <c r="I541" s="164"/>
      <c r="R541" s="164"/>
      <c r="T541" s="164"/>
      <c r="U541" s="16"/>
      <c r="V541" s="16"/>
      <c r="W541" s="16"/>
      <c r="X541" s="16"/>
      <c r="Y541" s="16"/>
      <c r="Z541" s="16"/>
      <c r="AA541" s="16"/>
    </row>
    <row r="542" spans="1:27">
      <c r="A542" s="16"/>
      <c r="B542" s="16"/>
      <c r="C542" s="164"/>
      <c r="D542" s="16"/>
      <c r="E542" s="16"/>
      <c r="G542" s="16"/>
      <c r="H542" s="164"/>
      <c r="I542" s="164"/>
      <c r="R542" s="164"/>
      <c r="T542" s="164"/>
      <c r="U542" s="16"/>
      <c r="V542" s="16"/>
      <c r="W542" s="16"/>
      <c r="X542" s="16"/>
      <c r="Y542" s="16"/>
      <c r="Z542" s="16"/>
      <c r="AA542" s="16"/>
    </row>
    <row r="543" spans="1:27">
      <c r="A543" s="16"/>
      <c r="B543" s="16"/>
      <c r="C543" s="164"/>
      <c r="D543" s="16"/>
      <c r="E543" s="16"/>
      <c r="G543" s="16"/>
      <c r="H543" s="164"/>
      <c r="I543" s="164"/>
      <c r="R543" s="164"/>
      <c r="T543" s="164"/>
      <c r="U543" s="16"/>
      <c r="V543" s="16"/>
      <c r="W543" s="16"/>
      <c r="X543" s="16"/>
      <c r="Y543" s="16"/>
      <c r="Z543" s="16"/>
      <c r="AA543" s="16"/>
    </row>
    <row r="544" spans="1:27">
      <c r="A544" s="16"/>
      <c r="B544" s="16"/>
      <c r="C544" s="164"/>
      <c r="D544" s="16"/>
      <c r="E544" s="16"/>
      <c r="G544" s="16"/>
      <c r="H544" s="164"/>
      <c r="I544" s="164"/>
      <c r="R544" s="164"/>
      <c r="T544" s="164"/>
      <c r="U544" s="16"/>
      <c r="V544" s="16"/>
      <c r="W544" s="16"/>
      <c r="X544" s="16"/>
      <c r="Y544" s="16"/>
      <c r="Z544" s="16"/>
      <c r="AA544" s="16"/>
    </row>
    <row r="545" spans="1:27">
      <c r="A545" s="16"/>
      <c r="B545" s="16"/>
      <c r="C545" s="164"/>
      <c r="D545" s="16"/>
      <c r="E545" s="16"/>
      <c r="G545" s="16"/>
      <c r="H545" s="164"/>
      <c r="I545" s="164"/>
      <c r="R545" s="164"/>
      <c r="T545" s="164"/>
      <c r="U545" s="16"/>
      <c r="V545" s="16"/>
      <c r="W545" s="16"/>
      <c r="X545" s="16"/>
      <c r="Y545" s="16"/>
      <c r="Z545" s="16"/>
      <c r="AA545" s="16"/>
    </row>
    <row r="546" spans="1:27">
      <c r="A546" s="16"/>
      <c r="B546" s="16"/>
      <c r="C546" s="164"/>
      <c r="D546" s="16"/>
      <c r="E546" s="16"/>
      <c r="G546" s="16"/>
      <c r="H546" s="164"/>
      <c r="I546" s="164"/>
      <c r="R546" s="164"/>
      <c r="T546" s="164"/>
      <c r="U546" s="16"/>
      <c r="V546" s="16"/>
      <c r="W546" s="16"/>
      <c r="X546" s="16"/>
      <c r="Y546" s="16"/>
      <c r="Z546" s="16"/>
      <c r="AA546" s="16"/>
    </row>
    <row r="547" spans="1:27">
      <c r="A547" s="16"/>
      <c r="B547" s="16"/>
      <c r="C547" s="164"/>
      <c r="D547" s="16"/>
      <c r="E547" s="16"/>
      <c r="G547" s="16"/>
      <c r="H547" s="164"/>
      <c r="I547" s="164"/>
      <c r="R547" s="164"/>
      <c r="T547" s="164"/>
      <c r="U547" s="16"/>
      <c r="V547" s="16"/>
      <c r="W547" s="16"/>
      <c r="X547" s="16"/>
      <c r="Y547" s="16"/>
      <c r="Z547" s="16"/>
      <c r="AA547" s="16"/>
    </row>
    <row r="548" spans="1:27">
      <c r="A548" s="16"/>
      <c r="B548" s="16"/>
      <c r="C548" s="164"/>
      <c r="D548" s="16"/>
      <c r="E548" s="16"/>
      <c r="G548" s="16"/>
      <c r="H548" s="164"/>
      <c r="I548" s="164"/>
      <c r="R548" s="164"/>
      <c r="T548" s="164"/>
      <c r="U548" s="16"/>
      <c r="V548" s="16"/>
      <c r="W548" s="16"/>
      <c r="X548" s="16"/>
      <c r="Y548" s="16"/>
      <c r="Z548" s="16"/>
      <c r="AA548" s="16"/>
    </row>
    <row r="549" spans="1:27">
      <c r="A549" s="16"/>
      <c r="B549" s="16"/>
      <c r="C549" s="164"/>
      <c r="D549" s="16"/>
      <c r="E549" s="16"/>
      <c r="G549" s="16"/>
      <c r="H549" s="164"/>
      <c r="I549" s="164"/>
      <c r="R549" s="164"/>
      <c r="T549" s="164"/>
      <c r="U549" s="16"/>
      <c r="V549" s="16"/>
      <c r="W549" s="16"/>
      <c r="X549" s="16"/>
      <c r="Y549" s="16"/>
      <c r="Z549" s="16"/>
      <c r="AA549" s="16"/>
    </row>
    <row r="550" spans="1:27">
      <c r="A550" s="16"/>
      <c r="B550" s="16"/>
      <c r="C550" s="164"/>
      <c r="D550" s="16"/>
      <c r="E550" s="16"/>
      <c r="G550" s="16"/>
      <c r="H550" s="164"/>
      <c r="I550" s="164"/>
      <c r="R550" s="164"/>
      <c r="T550" s="164"/>
      <c r="U550" s="16"/>
      <c r="V550" s="16"/>
      <c r="W550" s="16"/>
      <c r="X550" s="16"/>
      <c r="Y550" s="16"/>
      <c r="Z550" s="16"/>
      <c r="AA550" s="16"/>
    </row>
    <row r="551" spans="1:27">
      <c r="A551" s="16"/>
      <c r="B551" s="16"/>
      <c r="C551" s="164"/>
      <c r="D551" s="16"/>
      <c r="E551" s="16"/>
      <c r="G551" s="16"/>
      <c r="H551" s="164"/>
      <c r="I551" s="164"/>
      <c r="R551" s="164"/>
      <c r="T551" s="164"/>
      <c r="U551" s="16"/>
      <c r="V551" s="16"/>
      <c r="W551" s="16"/>
      <c r="X551" s="16"/>
      <c r="Y551" s="16"/>
      <c r="Z551" s="16"/>
      <c r="AA551" s="16"/>
    </row>
    <row r="552" spans="1:27">
      <c r="A552" s="16"/>
      <c r="B552" s="16"/>
      <c r="C552" s="164"/>
      <c r="D552" s="16"/>
      <c r="E552" s="16"/>
      <c r="G552" s="16"/>
      <c r="H552" s="164"/>
      <c r="I552" s="164"/>
      <c r="R552" s="164"/>
      <c r="T552" s="164"/>
      <c r="U552" s="16"/>
      <c r="V552" s="16"/>
      <c r="W552" s="16"/>
      <c r="X552" s="16"/>
      <c r="Y552" s="16"/>
      <c r="Z552" s="16"/>
      <c r="AA552" s="16"/>
    </row>
    <row r="553" spans="1:27">
      <c r="A553" s="16"/>
      <c r="B553" s="16"/>
      <c r="C553" s="164"/>
      <c r="D553" s="16"/>
      <c r="E553" s="16"/>
      <c r="G553" s="16"/>
      <c r="H553" s="164"/>
      <c r="I553" s="164"/>
      <c r="R553" s="164"/>
      <c r="T553" s="164"/>
      <c r="U553" s="16"/>
      <c r="V553" s="16"/>
      <c r="W553" s="16"/>
      <c r="X553" s="16"/>
      <c r="Y553" s="16"/>
      <c r="Z553" s="16"/>
      <c r="AA553" s="16"/>
    </row>
    <row r="554" spans="1:27">
      <c r="A554" s="16"/>
      <c r="B554" s="16"/>
      <c r="C554" s="164"/>
      <c r="D554" s="16"/>
      <c r="E554" s="16"/>
      <c r="G554" s="16"/>
      <c r="H554" s="164"/>
      <c r="I554" s="164"/>
      <c r="R554" s="164"/>
      <c r="T554" s="164"/>
      <c r="U554" s="16"/>
      <c r="V554" s="16"/>
      <c r="W554" s="16"/>
      <c r="X554" s="16"/>
      <c r="Y554" s="16"/>
      <c r="Z554" s="16"/>
      <c r="AA554" s="16"/>
    </row>
    <row r="555" spans="1:27">
      <c r="A555" s="16"/>
      <c r="B555" s="16"/>
      <c r="C555" s="164"/>
      <c r="D555" s="16"/>
      <c r="E555" s="16"/>
      <c r="G555" s="16"/>
      <c r="H555" s="164"/>
      <c r="I555" s="164"/>
      <c r="R555" s="164"/>
      <c r="T555" s="164"/>
      <c r="U555" s="16"/>
      <c r="V555" s="16"/>
      <c r="W555" s="16"/>
      <c r="X555" s="16"/>
      <c r="Y555" s="16"/>
      <c r="Z555" s="16"/>
      <c r="AA555" s="16"/>
    </row>
    <row r="556" spans="1:27">
      <c r="A556" s="16"/>
      <c r="B556" s="16"/>
      <c r="C556" s="164"/>
      <c r="D556" s="16"/>
      <c r="E556" s="16"/>
      <c r="G556" s="16"/>
      <c r="H556" s="164"/>
      <c r="I556" s="164"/>
      <c r="R556" s="164"/>
      <c r="T556" s="164"/>
      <c r="U556" s="16"/>
      <c r="V556" s="16"/>
      <c r="W556" s="16"/>
      <c r="X556" s="16"/>
      <c r="Y556" s="16"/>
      <c r="Z556" s="16"/>
      <c r="AA556" s="16"/>
    </row>
    <row r="557" spans="1:27">
      <c r="A557" s="16"/>
      <c r="B557" s="16"/>
      <c r="C557" s="164"/>
      <c r="D557" s="16"/>
      <c r="E557" s="16"/>
      <c r="G557" s="16"/>
      <c r="H557" s="164"/>
      <c r="I557" s="164"/>
      <c r="R557" s="164"/>
      <c r="T557" s="164"/>
      <c r="U557" s="16"/>
      <c r="V557" s="16"/>
      <c r="W557" s="16"/>
      <c r="X557" s="16"/>
      <c r="Y557" s="16"/>
      <c r="Z557" s="16"/>
      <c r="AA557" s="16"/>
    </row>
    <row r="558" spans="1:27">
      <c r="A558" s="16"/>
      <c r="B558" s="16"/>
      <c r="C558" s="164"/>
      <c r="D558" s="16"/>
      <c r="E558" s="16"/>
      <c r="G558" s="16"/>
      <c r="H558" s="164"/>
      <c r="I558" s="164"/>
      <c r="R558" s="164"/>
      <c r="T558" s="164"/>
      <c r="U558" s="16"/>
      <c r="V558" s="16"/>
      <c r="W558" s="16"/>
      <c r="X558" s="16"/>
      <c r="Y558" s="16"/>
      <c r="Z558" s="16"/>
      <c r="AA558" s="16"/>
    </row>
    <row r="559" spans="1:27">
      <c r="A559" s="16"/>
      <c r="B559" s="16"/>
      <c r="C559" s="164"/>
      <c r="D559" s="16"/>
      <c r="E559" s="16"/>
      <c r="G559" s="16"/>
      <c r="H559" s="164"/>
      <c r="I559" s="164"/>
      <c r="R559" s="164"/>
      <c r="T559" s="164"/>
      <c r="U559" s="16"/>
      <c r="V559" s="16"/>
      <c r="W559" s="16"/>
      <c r="X559" s="16"/>
      <c r="Y559" s="16"/>
      <c r="Z559" s="16"/>
      <c r="AA559" s="16"/>
    </row>
    <row r="560" spans="1:27">
      <c r="A560" s="16"/>
      <c r="B560" s="16"/>
      <c r="C560" s="164"/>
      <c r="D560" s="16"/>
      <c r="E560" s="16"/>
      <c r="G560" s="16"/>
      <c r="H560" s="164"/>
      <c r="I560" s="164"/>
      <c r="R560" s="164"/>
      <c r="T560" s="164"/>
      <c r="U560" s="16"/>
      <c r="V560" s="16"/>
      <c r="W560" s="16"/>
      <c r="X560" s="16"/>
      <c r="Y560" s="16"/>
      <c r="Z560" s="16"/>
      <c r="AA560" s="16"/>
    </row>
    <row r="561" spans="1:27">
      <c r="A561" s="16"/>
      <c r="B561" s="16"/>
      <c r="C561" s="164"/>
      <c r="D561" s="16"/>
      <c r="E561" s="16"/>
      <c r="G561" s="16"/>
      <c r="H561" s="164"/>
      <c r="I561" s="164"/>
      <c r="R561" s="164"/>
      <c r="T561" s="164"/>
      <c r="U561" s="16"/>
      <c r="V561" s="16"/>
      <c r="W561" s="16"/>
      <c r="X561" s="16"/>
      <c r="Y561" s="16"/>
      <c r="Z561" s="16"/>
      <c r="AA561" s="16"/>
    </row>
    <row r="562" spans="1:27">
      <c r="A562" s="16"/>
      <c r="B562" s="16"/>
      <c r="C562" s="164"/>
      <c r="D562" s="16"/>
      <c r="E562" s="16"/>
      <c r="G562" s="16"/>
      <c r="H562" s="164"/>
      <c r="I562" s="164"/>
      <c r="R562" s="164"/>
      <c r="T562" s="164"/>
      <c r="U562" s="16"/>
      <c r="V562" s="16"/>
      <c r="W562" s="16"/>
      <c r="X562" s="16"/>
      <c r="Y562" s="16"/>
      <c r="Z562" s="16"/>
      <c r="AA562" s="16"/>
    </row>
    <row r="563" spans="1:27">
      <c r="A563" s="16"/>
      <c r="B563" s="16"/>
      <c r="C563" s="164"/>
      <c r="D563" s="16"/>
      <c r="E563" s="16"/>
      <c r="G563" s="16"/>
      <c r="H563" s="164"/>
      <c r="I563" s="164"/>
      <c r="R563" s="164"/>
      <c r="T563" s="164"/>
      <c r="U563" s="16"/>
      <c r="V563" s="16"/>
      <c r="W563" s="16"/>
      <c r="X563" s="16"/>
      <c r="Y563" s="16"/>
      <c r="Z563" s="16"/>
      <c r="AA563" s="16"/>
    </row>
    <row r="564" spans="1:27">
      <c r="A564" s="16"/>
      <c r="B564" s="16"/>
      <c r="C564" s="164"/>
      <c r="D564" s="16"/>
      <c r="E564" s="16"/>
      <c r="G564" s="16"/>
      <c r="H564" s="164"/>
      <c r="I564" s="164"/>
      <c r="R564" s="164"/>
      <c r="T564" s="164"/>
      <c r="U564" s="16"/>
      <c r="V564" s="16"/>
      <c r="W564" s="16"/>
      <c r="X564" s="16"/>
      <c r="Y564" s="16"/>
      <c r="Z564" s="16"/>
      <c r="AA564" s="16"/>
    </row>
    <row r="565" spans="1:27">
      <c r="A565" s="16"/>
      <c r="B565" s="16"/>
      <c r="C565" s="164"/>
      <c r="D565" s="16"/>
      <c r="E565" s="16"/>
      <c r="G565" s="16"/>
      <c r="H565" s="164"/>
      <c r="I565" s="164"/>
      <c r="R565" s="164"/>
      <c r="T565" s="164"/>
      <c r="U565" s="16"/>
      <c r="V565" s="16"/>
      <c r="W565" s="16"/>
      <c r="X565" s="16"/>
      <c r="Y565" s="16"/>
      <c r="Z565" s="16"/>
      <c r="AA565" s="16"/>
    </row>
    <row r="566" spans="1:27">
      <c r="A566" s="16"/>
      <c r="B566" s="16"/>
      <c r="C566" s="164"/>
      <c r="D566" s="16"/>
      <c r="E566" s="16"/>
      <c r="G566" s="16"/>
      <c r="H566" s="164"/>
      <c r="I566" s="164"/>
      <c r="R566" s="164"/>
      <c r="T566" s="164"/>
      <c r="U566" s="16"/>
      <c r="V566" s="16"/>
      <c r="W566" s="16"/>
      <c r="X566" s="16"/>
      <c r="Y566" s="16"/>
      <c r="Z566" s="16"/>
      <c r="AA566" s="16"/>
    </row>
    <row r="567" spans="1:27">
      <c r="A567" s="16"/>
      <c r="B567" s="16"/>
      <c r="C567" s="164"/>
      <c r="D567" s="16"/>
      <c r="E567" s="16"/>
      <c r="G567" s="16"/>
      <c r="H567" s="164"/>
      <c r="I567" s="164"/>
      <c r="R567" s="164"/>
      <c r="T567" s="164"/>
      <c r="U567" s="16"/>
      <c r="V567" s="16"/>
      <c r="W567" s="16"/>
      <c r="X567" s="16"/>
      <c r="Y567" s="16"/>
      <c r="Z567" s="16"/>
      <c r="AA567" s="16"/>
    </row>
    <row r="568" spans="1:27">
      <c r="A568" s="16"/>
      <c r="B568" s="16"/>
      <c r="C568" s="164"/>
      <c r="D568" s="16"/>
      <c r="E568" s="16"/>
      <c r="G568" s="16"/>
      <c r="H568" s="164"/>
      <c r="I568" s="164"/>
      <c r="R568" s="164"/>
      <c r="T568" s="164"/>
      <c r="U568" s="16"/>
      <c r="V568" s="16"/>
      <c r="W568" s="16"/>
      <c r="X568" s="16"/>
      <c r="Y568" s="16"/>
      <c r="Z568" s="16"/>
      <c r="AA568" s="16"/>
    </row>
    <row r="569" spans="1:27">
      <c r="A569" s="16"/>
      <c r="B569" s="16"/>
      <c r="C569" s="164"/>
      <c r="D569" s="16"/>
      <c r="E569" s="16"/>
      <c r="G569" s="16"/>
      <c r="H569" s="164"/>
      <c r="I569" s="164"/>
      <c r="R569" s="164"/>
      <c r="T569" s="164"/>
      <c r="U569" s="16"/>
      <c r="V569" s="16"/>
      <c r="W569" s="16"/>
      <c r="X569" s="16"/>
      <c r="Y569" s="16"/>
      <c r="Z569" s="16"/>
      <c r="AA569" s="16"/>
    </row>
    <row r="570" spans="1:27">
      <c r="A570" s="16"/>
      <c r="B570" s="16"/>
      <c r="C570" s="164"/>
      <c r="D570" s="16"/>
      <c r="E570" s="16"/>
      <c r="G570" s="16"/>
      <c r="H570" s="164"/>
      <c r="I570" s="164"/>
      <c r="R570" s="164"/>
      <c r="T570" s="164"/>
      <c r="U570" s="16"/>
      <c r="V570" s="16"/>
      <c r="W570" s="16"/>
      <c r="X570" s="16"/>
      <c r="Y570" s="16"/>
      <c r="Z570" s="16"/>
      <c r="AA570" s="16"/>
    </row>
    <row r="571" spans="1:27">
      <c r="A571" s="16"/>
      <c r="B571" s="16"/>
      <c r="C571" s="164"/>
      <c r="D571" s="16"/>
      <c r="E571" s="16"/>
      <c r="G571" s="16"/>
      <c r="H571" s="164"/>
      <c r="I571" s="164"/>
      <c r="R571" s="164"/>
      <c r="T571" s="164"/>
      <c r="U571" s="16"/>
      <c r="V571" s="16"/>
      <c r="W571" s="16"/>
      <c r="X571" s="16"/>
      <c r="Y571" s="16"/>
      <c r="Z571" s="16"/>
      <c r="AA571" s="16"/>
    </row>
    <row r="572" spans="1:27">
      <c r="A572" s="16"/>
      <c r="B572" s="16"/>
      <c r="C572" s="164"/>
      <c r="D572" s="16"/>
      <c r="E572" s="16"/>
      <c r="G572" s="16"/>
      <c r="H572" s="164"/>
      <c r="I572" s="164"/>
      <c r="R572" s="164"/>
      <c r="T572" s="164"/>
      <c r="U572" s="16"/>
      <c r="V572" s="16"/>
      <c r="W572" s="16"/>
      <c r="X572" s="16"/>
      <c r="Y572" s="16"/>
      <c r="Z572" s="16"/>
      <c r="AA572" s="16"/>
    </row>
    <row r="573" spans="1:27">
      <c r="A573" s="16"/>
      <c r="B573" s="16"/>
      <c r="C573" s="164"/>
      <c r="D573" s="16"/>
      <c r="E573" s="16"/>
      <c r="G573" s="16"/>
      <c r="H573" s="164"/>
      <c r="I573" s="164"/>
      <c r="R573" s="164"/>
      <c r="T573" s="164"/>
      <c r="U573" s="16"/>
      <c r="V573" s="16"/>
      <c r="W573" s="16"/>
      <c r="X573" s="16"/>
      <c r="Y573" s="16"/>
      <c r="Z573" s="16"/>
      <c r="AA573" s="16"/>
    </row>
    <row r="574" spans="1:27">
      <c r="A574" s="16"/>
      <c r="B574" s="16"/>
      <c r="C574" s="164"/>
      <c r="D574" s="16"/>
      <c r="E574" s="16"/>
      <c r="G574" s="16"/>
      <c r="H574" s="164"/>
      <c r="I574" s="164"/>
      <c r="R574" s="164"/>
      <c r="T574" s="164"/>
      <c r="U574" s="16"/>
      <c r="V574" s="16"/>
      <c r="W574" s="16"/>
      <c r="X574" s="16"/>
      <c r="Y574" s="16"/>
      <c r="Z574" s="16"/>
      <c r="AA574" s="16"/>
    </row>
    <row r="575" spans="1:27">
      <c r="A575" s="16"/>
      <c r="B575" s="16"/>
      <c r="C575" s="164"/>
      <c r="D575" s="16"/>
      <c r="E575" s="16"/>
      <c r="G575" s="16"/>
      <c r="H575" s="164"/>
      <c r="I575" s="164"/>
      <c r="R575" s="164"/>
      <c r="T575" s="164"/>
      <c r="U575" s="16"/>
      <c r="V575" s="16"/>
      <c r="W575" s="16"/>
      <c r="X575" s="16"/>
      <c r="Y575" s="16"/>
      <c r="Z575" s="16"/>
      <c r="AA575" s="16"/>
    </row>
    <row r="576" spans="1:27">
      <c r="A576" s="16"/>
      <c r="B576" s="16"/>
      <c r="C576" s="164"/>
      <c r="D576" s="16"/>
      <c r="E576" s="16"/>
      <c r="G576" s="16"/>
      <c r="H576" s="164"/>
      <c r="I576" s="164"/>
      <c r="R576" s="164"/>
      <c r="T576" s="164"/>
      <c r="U576" s="16"/>
      <c r="V576" s="16"/>
      <c r="W576" s="16"/>
      <c r="X576" s="16"/>
      <c r="Y576" s="16"/>
      <c r="Z576" s="16"/>
      <c r="AA576" s="16"/>
    </row>
    <row r="577" spans="1:27">
      <c r="A577" s="16"/>
      <c r="B577" s="16"/>
      <c r="C577" s="164"/>
      <c r="D577" s="16"/>
      <c r="E577" s="16"/>
      <c r="G577" s="16"/>
      <c r="H577" s="164"/>
      <c r="I577" s="164"/>
      <c r="R577" s="164"/>
      <c r="T577" s="164"/>
      <c r="U577" s="16"/>
      <c r="V577" s="16"/>
      <c r="W577" s="16"/>
      <c r="X577" s="16"/>
      <c r="Y577" s="16"/>
      <c r="Z577" s="16"/>
      <c r="AA577" s="16"/>
    </row>
    <row r="578" spans="1:27">
      <c r="A578" s="16"/>
      <c r="B578" s="16"/>
      <c r="C578" s="164"/>
      <c r="D578" s="16"/>
      <c r="E578" s="16"/>
      <c r="G578" s="16"/>
      <c r="H578" s="164"/>
      <c r="I578" s="164"/>
      <c r="R578" s="164"/>
      <c r="T578" s="164"/>
      <c r="U578" s="16"/>
      <c r="V578" s="16"/>
      <c r="W578" s="16"/>
      <c r="X578" s="16"/>
      <c r="Y578" s="16"/>
      <c r="Z578" s="16"/>
      <c r="AA578" s="16"/>
    </row>
    <row r="579" spans="1:27">
      <c r="A579" s="16"/>
      <c r="B579" s="16"/>
      <c r="C579" s="164"/>
      <c r="D579" s="16"/>
      <c r="E579" s="16"/>
      <c r="G579" s="16"/>
      <c r="H579" s="164"/>
      <c r="I579" s="164"/>
      <c r="R579" s="164"/>
      <c r="T579" s="164"/>
      <c r="U579" s="16"/>
      <c r="V579" s="16"/>
      <c r="W579" s="16"/>
      <c r="X579" s="16"/>
      <c r="Y579" s="16"/>
      <c r="Z579" s="16"/>
      <c r="AA579" s="16"/>
    </row>
    <row r="580" spans="1:27">
      <c r="A580" s="16"/>
      <c r="B580" s="16"/>
      <c r="C580" s="164"/>
      <c r="D580" s="16"/>
      <c r="E580" s="16"/>
      <c r="G580" s="16"/>
      <c r="H580" s="164"/>
      <c r="I580" s="164"/>
      <c r="R580" s="164"/>
      <c r="T580" s="164"/>
      <c r="U580" s="16"/>
      <c r="V580" s="16"/>
      <c r="W580" s="16"/>
      <c r="X580" s="16"/>
      <c r="Y580" s="16"/>
      <c r="Z580" s="16"/>
      <c r="AA580" s="16"/>
    </row>
    <row r="581" spans="1:27">
      <c r="A581" s="16"/>
      <c r="B581" s="16"/>
      <c r="C581" s="164"/>
      <c r="D581" s="16"/>
      <c r="E581" s="16"/>
      <c r="G581" s="16"/>
      <c r="H581" s="164"/>
      <c r="I581" s="164"/>
      <c r="R581" s="164"/>
      <c r="T581" s="164"/>
      <c r="U581" s="16"/>
      <c r="V581" s="16"/>
      <c r="W581" s="16"/>
      <c r="X581" s="16"/>
      <c r="Y581" s="16"/>
      <c r="Z581" s="16"/>
      <c r="AA581" s="16"/>
    </row>
    <row r="582" spans="1:27">
      <c r="A582" s="16"/>
      <c r="B582" s="16"/>
      <c r="C582" s="164"/>
      <c r="D582" s="16"/>
      <c r="E582" s="16"/>
      <c r="G582" s="16"/>
      <c r="H582" s="164"/>
      <c r="I582" s="164"/>
      <c r="R582" s="164"/>
      <c r="T582" s="164"/>
      <c r="U582" s="16"/>
      <c r="V582" s="16"/>
      <c r="W582" s="16"/>
      <c r="X582" s="16"/>
      <c r="Y582" s="16"/>
      <c r="Z582" s="16"/>
      <c r="AA582" s="16"/>
    </row>
    <row r="583" spans="1:27">
      <c r="A583" s="16"/>
      <c r="B583" s="16"/>
      <c r="C583" s="164"/>
      <c r="D583" s="16"/>
      <c r="E583" s="16"/>
      <c r="G583" s="16"/>
      <c r="H583" s="164"/>
      <c r="I583" s="164"/>
      <c r="R583" s="164"/>
      <c r="T583" s="164"/>
      <c r="U583" s="16"/>
      <c r="V583" s="16"/>
      <c r="W583" s="16"/>
      <c r="X583" s="16"/>
      <c r="Y583" s="16"/>
      <c r="Z583" s="16"/>
      <c r="AA583" s="16"/>
    </row>
    <row r="584" spans="1:27">
      <c r="A584" s="16"/>
      <c r="B584" s="16"/>
      <c r="C584" s="164"/>
      <c r="D584" s="16"/>
      <c r="E584" s="16"/>
      <c r="G584" s="16"/>
      <c r="H584" s="164"/>
      <c r="I584" s="164"/>
      <c r="R584" s="164"/>
      <c r="T584" s="164"/>
      <c r="U584" s="16"/>
      <c r="V584" s="16"/>
      <c r="W584" s="16"/>
      <c r="X584" s="16"/>
      <c r="Y584" s="16"/>
      <c r="Z584" s="16"/>
      <c r="AA584" s="16"/>
    </row>
    <row r="585" spans="1:27">
      <c r="A585" s="16"/>
      <c r="B585" s="16"/>
      <c r="C585" s="164"/>
      <c r="D585" s="16"/>
      <c r="E585" s="16"/>
      <c r="G585" s="16"/>
      <c r="H585" s="164"/>
      <c r="I585" s="164"/>
      <c r="R585" s="164"/>
      <c r="T585" s="164"/>
      <c r="U585" s="16"/>
      <c r="V585" s="16"/>
      <c r="W585" s="16"/>
      <c r="X585" s="16"/>
      <c r="Y585" s="16"/>
      <c r="Z585" s="16"/>
      <c r="AA585" s="16"/>
    </row>
    <row r="586" spans="1:27">
      <c r="A586" s="16"/>
      <c r="B586" s="16"/>
      <c r="C586" s="164"/>
      <c r="D586" s="16"/>
      <c r="E586" s="16"/>
      <c r="G586" s="16"/>
      <c r="H586" s="164"/>
      <c r="I586" s="164"/>
      <c r="R586" s="164"/>
      <c r="T586" s="164"/>
      <c r="U586" s="16"/>
      <c r="V586" s="16"/>
      <c r="W586" s="16"/>
      <c r="X586" s="16"/>
      <c r="Y586" s="16"/>
      <c r="Z586" s="16"/>
      <c r="AA586" s="16"/>
    </row>
    <row r="587" spans="1:27">
      <c r="A587" s="16"/>
      <c r="B587" s="16"/>
      <c r="C587" s="164"/>
      <c r="D587" s="16"/>
      <c r="E587" s="16"/>
      <c r="G587" s="16"/>
      <c r="H587" s="164"/>
      <c r="I587" s="164"/>
      <c r="R587" s="164"/>
      <c r="T587" s="164"/>
      <c r="U587" s="16"/>
      <c r="V587" s="16"/>
      <c r="W587" s="16"/>
      <c r="X587" s="16"/>
      <c r="Y587" s="16"/>
      <c r="Z587" s="16"/>
      <c r="AA587" s="16"/>
    </row>
    <row r="588" spans="1:27">
      <c r="A588" s="16"/>
      <c r="B588" s="16"/>
      <c r="C588" s="164"/>
      <c r="D588" s="16"/>
      <c r="E588" s="16"/>
      <c r="G588" s="16"/>
      <c r="H588" s="164"/>
      <c r="I588" s="164"/>
      <c r="R588" s="164"/>
      <c r="T588" s="164"/>
      <c r="U588" s="16"/>
      <c r="V588" s="16"/>
      <c r="W588" s="16"/>
      <c r="X588" s="16"/>
      <c r="Y588" s="16"/>
      <c r="Z588" s="16"/>
      <c r="AA588" s="16"/>
    </row>
    <row r="589" spans="1:27">
      <c r="A589" s="16"/>
      <c r="B589" s="16"/>
      <c r="C589" s="164"/>
      <c r="D589" s="16"/>
      <c r="E589" s="16"/>
      <c r="G589" s="16"/>
      <c r="H589" s="164"/>
      <c r="I589" s="164"/>
      <c r="R589" s="164"/>
      <c r="T589" s="164"/>
      <c r="U589" s="16"/>
      <c r="V589" s="16"/>
      <c r="W589" s="16"/>
      <c r="X589" s="16"/>
      <c r="Y589" s="16"/>
      <c r="Z589" s="16"/>
      <c r="AA589" s="16"/>
    </row>
    <row r="590" spans="1:27">
      <c r="A590" s="16"/>
      <c r="B590" s="16"/>
      <c r="C590" s="164"/>
      <c r="D590" s="16"/>
      <c r="E590" s="16"/>
      <c r="G590" s="16"/>
      <c r="H590" s="164"/>
      <c r="I590" s="164"/>
      <c r="R590" s="164"/>
      <c r="T590" s="164"/>
      <c r="U590" s="16"/>
      <c r="V590" s="16"/>
      <c r="W590" s="16"/>
      <c r="X590" s="16"/>
      <c r="Y590" s="16"/>
      <c r="Z590" s="16"/>
      <c r="AA590" s="16"/>
    </row>
    <row r="591" spans="1:27">
      <c r="A591" s="16"/>
      <c r="B591" s="16"/>
      <c r="C591" s="164"/>
      <c r="D591" s="16"/>
      <c r="E591" s="16"/>
      <c r="G591" s="16"/>
      <c r="H591" s="164"/>
      <c r="I591" s="164"/>
      <c r="R591" s="164"/>
      <c r="T591" s="164"/>
      <c r="U591" s="16"/>
      <c r="V591" s="16"/>
      <c r="W591" s="16"/>
      <c r="X591" s="16"/>
      <c r="Y591" s="16"/>
      <c r="Z591" s="16"/>
      <c r="AA591" s="16"/>
    </row>
    <row r="592" spans="1:27">
      <c r="A592" s="16"/>
      <c r="B592" s="16"/>
      <c r="C592" s="164"/>
      <c r="D592" s="16"/>
      <c r="E592" s="16"/>
      <c r="G592" s="16"/>
      <c r="H592" s="164"/>
      <c r="I592" s="164"/>
      <c r="R592" s="164"/>
      <c r="T592" s="164"/>
      <c r="U592" s="16"/>
      <c r="V592" s="16"/>
      <c r="W592" s="16"/>
      <c r="X592" s="16"/>
      <c r="Y592" s="16"/>
      <c r="Z592" s="16"/>
      <c r="AA592" s="16"/>
    </row>
    <row r="593" spans="1:27">
      <c r="A593" s="16"/>
      <c r="B593" s="16"/>
      <c r="C593" s="164"/>
      <c r="D593" s="16"/>
      <c r="E593" s="16"/>
      <c r="G593" s="16"/>
      <c r="H593" s="164"/>
      <c r="I593" s="164"/>
      <c r="R593" s="164"/>
      <c r="T593" s="164"/>
      <c r="U593" s="16"/>
      <c r="V593" s="16"/>
      <c r="W593" s="16"/>
      <c r="X593" s="16"/>
      <c r="Y593" s="16"/>
      <c r="Z593" s="16"/>
      <c r="AA593" s="16"/>
    </row>
    <row r="594" spans="1:27">
      <c r="A594" s="16"/>
      <c r="B594" s="16"/>
      <c r="C594" s="164"/>
      <c r="D594" s="16"/>
      <c r="E594" s="16"/>
      <c r="G594" s="16"/>
      <c r="H594" s="164"/>
      <c r="I594" s="164"/>
      <c r="R594" s="164"/>
      <c r="T594" s="164"/>
      <c r="U594" s="16"/>
      <c r="V594" s="16"/>
      <c r="W594" s="16"/>
      <c r="X594" s="16"/>
      <c r="Y594" s="16"/>
      <c r="Z594" s="16"/>
      <c r="AA594" s="16"/>
    </row>
    <row r="595" spans="1:27">
      <c r="A595" s="16"/>
      <c r="B595" s="16"/>
      <c r="C595" s="164"/>
      <c r="D595" s="16"/>
      <c r="E595" s="16"/>
      <c r="G595" s="16"/>
      <c r="H595" s="164"/>
      <c r="I595" s="164"/>
      <c r="R595" s="164"/>
      <c r="T595" s="164"/>
      <c r="U595" s="16"/>
      <c r="V595" s="16"/>
      <c r="W595" s="16"/>
      <c r="X595" s="16"/>
      <c r="Y595" s="16"/>
      <c r="Z595" s="16"/>
      <c r="AA595" s="16"/>
    </row>
    <row r="596" spans="1:27">
      <c r="A596" s="16"/>
      <c r="B596" s="16"/>
      <c r="C596" s="164"/>
      <c r="D596" s="16"/>
      <c r="E596" s="16"/>
      <c r="G596" s="16"/>
      <c r="H596" s="164"/>
      <c r="I596" s="164"/>
      <c r="R596" s="164"/>
      <c r="T596" s="164"/>
      <c r="U596" s="16"/>
      <c r="V596" s="16"/>
      <c r="W596" s="16"/>
      <c r="X596" s="16"/>
      <c r="Y596" s="16"/>
      <c r="Z596" s="16"/>
      <c r="AA596" s="16"/>
    </row>
    <row r="597" spans="1:27">
      <c r="A597" s="16"/>
      <c r="B597" s="16"/>
      <c r="C597" s="164"/>
      <c r="D597" s="16"/>
      <c r="E597" s="16"/>
      <c r="G597" s="16"/>
      <c r="H597" s="164"/>
      <c r="I597" s="164"/>
      <c r="R597" s="164"/>
      <c r="T597" s="164"/>
      <c r="U597" s="16"/>
      <c r="V597" s="16"/>
      <c r="W597" s="16"/>
      <c r="X597" s="16"/>
      <c r="Y597" s="16"/>
      <c r="Z597" s="16"/>
      <c r="AA597" s="16"/>
    </row>
    <row r="598" spans="1:27">
      <c r="A598" s="16"/>
      <c r="B598" s="16"/>
      <c r="C598" s="164"/>
      <c r="D598" s="16"/>
      <c r="E598" s="16"/>
      <c r="G598" s="16"/>
      <c r="H598" s="164"/>
      <c r="I598" s="164"/>
      <c r="R598" s="164"/>
      <c r="T598" s="164"/>
      <c r="U598" s="16"/>
      <c r="V598" s="16"/>
      <c r="W598" s="16"/>
      <c r="X598" s="16"/>
      <c r="Y598" s="16"/>
      <c r="Z598" s="16"/>
      <c r="AA598" s="16"/>
    </row>
    <row r="599" spans="1:27">
      <c r="A599" s="16"/>
      <c r="B599" s="16"/>
      <c r="C599" s="164"/>
      <c r="D599" s="16"/>
      <c r="E599" s="16"/>
      <c r="G599" s="16"/>
      <c r="H599" s="164"/>
      <c r="I599" s="164"/>
      <c r="R599" s="164"/>
      <c r="T599" s="164"/>
      <c r="U599" s="16"/>
      <c r="V599" s="16"/>
      <c r="W599" s="16"/>
      <c r="X599" s="16"/>
      <c r="Y599" s="16"/>
      <c r="Z599" s="16"/>
      <c r="AA599" s="16"/>
    </row>
  </sheetData>
  <mergeCells count="101">
    <mergeCell ref="A1:AA1"/>
    <mergeCell ref="A3:A6"/>
    <mergeCell ref="B3:B6"/>
    <mergeCell ref="C3:C6"/>
    <mergeCell ref="D3:D6"/>
    <mergeCell ref="E3:E6"/>
    <mergeCell ref="F3:F6"/>
    <mergeCell ref="G3:G6"/>
    <mergeCell ref="V5:W5"/>
    <mergeCell ref="X5:X6"/>
    <mergeCell ref="Z5:Z6"/>
    <mergeCell ref="AA5:AA6"/>
    <mergeCell ref="A74:AA74"/>
    <mergeCell ref="A75:AA75"/>
    <mergeCell ref="A40:AA40"/>
    <mergeCell ref="A41:AA41"/>
    <mergeCell ref="K5:K6"/>
    <mergeCell ref="L5:M5"/>
    <mergeCell ref="N5:O5"/>
    <mergeCell ref="P5:Q5"/>
    <mergeCell ref="R5:S5"/>
    <mergeCell ref="T5:U5"/>
    <mergeCell ref="H3:H6"/>
    <mergeCell ref="J3:Y3"/>
    <mergeCell ref="Z3:AA4"/>
    <mergeCell ref="I4:K4"/>
    <mergeCell ref="L4:X4"/>
    <mergeCell ref="Y4:Y6"/>
    <mergeCell ref="I5:I6"/>
    <mergeCell ref="J5:J6"/>
    <mergeCell ref="A8:AA8"/>
    <mergeCell ref="A9:AA9"/>
    <mergeCell ref="A153:AA153"/>
    <mergeCell ref="A166:AA166"/>
    <mergeCell ref="A171:AA171"/>
    <mergeCell ref="A182:AA182"/>
    <mergeCell ref="A13:AA13"/>
    <mergeCell ref="A26:AA26"/>
    <mergeCell ref="A31:AA31"/>
    <mergeCell ref="A39:AA39"/>
    <mergeCell ref="A147:AA147"/>
    <mergeCell ref="A148:AA148"/>
    <mergeCell ref="A127:AA127"/>
    <mergeCell ref="A136:AA136"/>
    <mergeCell ref="A140:AA140"/>
    <mergeCell ref="A146:AA146"/>
    <mergeCell ref="A79:AA79"/>
    <mergeCell ref="A97:AA97"/>
    <mergeCell ref="A108:AA108"/>
    <mergeCell ref="A120:AA120"/>
    <mergeCell ref="A121:AA121"/>
    <mergeCell ref="A122:AA122"/>
    <mergeCell ref="A45:AA45"/>
    <mergeCell ref="A60:AA60"/>
    <mergeCell ref="A66:AA66"/>
    <mergeCell ref="A73:AA73"/>
    <mergeCell ref="A269:AA269"/>
    <mergeCell ref="A274:AA274"/>
    <mergeCell ref="A276:AA276"/>
    <mergeCell ref="A283:AA283"/>
    <mergeCell ref="A308:AA308"/>
    <mergeCell ref="A318:AA318"/>
    <mergeCell ref="A238:AA238"/>
    <mergeCell ref="A242:AA242"/>
    <mergeCell ref="A251:AA251"/>
    <mergeCell ref="A252:AA252"/>
    <mergeCell ref="A253:AA253"/>
    <mergeCell ref="A264:AA264"/>
    <mergeCell ref="A275:AA275"/>
    <mergeCell ref="A208:AA208"/>
    <mergeCell ref="A213:AA213"/>
    <mergeCell ref="A224:AA224"/>
    <mergeCell ref="A225:AA225"/>
    <mergeCell ref="A226:AA226"/>
    <mergeCell ref="A229:AA229"/>
    <mergeCell ref="A183:AA183"/>
    <mergeCell ref="A184:AA184"/>
    <mergeCell ref="A190:AA190"/>
    <mergeCell ref="B475:G475"/>
    <mergeCell ref="B476:G476"/>
    <mergeCell ref="B477:G477"/>
    <mergeCell ref="B478:G478"/>
    <mergeCell ref="B479:G479"/>
    <mergeCell ref="A400:AA400"/>
    <mergeCell ref="A401:AA401"/>
    <mergeCell ref="A402:AA402"/>
    <mergeCell ref="A414:AA414"/>
    <mergeCell ref="A453:AA453"/>
    <mergeCell ref="A463:AA463"/>
    <mergeCell ref="A329:AA329"/>
    <mergeCell ref="A365:AA365"/>
    <mergeCell ref="A366:AA366"/>
    <mergeCell ref="A367:AA367"/>
    <mergeCell ref="A373:AA373"/>
    <mergeCell ref="A386:AA386"/>
    <mergeCell ref="A390:AA390"/>
    <mergeCell ref="A330:AA330"/>
    <mergeCell ref="A331:AA331"/>
    <mergeCell ref="A337:AA337"/>
    <mergeCell ref="A352:AA352"/>
    <mergeCell ref="A359:AA359"/>
  </mergeCells>
  <phoneticPr fontId="22" type="noConversion"/>
  <pageMargins left="0.39370078740157483" right="0.39370078740157483" top="0.98425196850393704" bottom="0.59055118110236227" header="0.31496062992125984" footer="0.31496062992125984"/>
  <pageSetup paperSize="9" scale="42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J341"/>
  <sheetViews>
    <sheetView topLeftCell="A211" zoomScale="80" zoomScaleNormal="80" workbookViewId="0">
      <selection activeCell="A222" sqref="A222:XFD226"/>
    </sheetView>
  </sheetViews>
  <sheetFormatPr defaultColWidth="9.140625" defaultRowHeight="12.75"/>
  <cols>
    <col min="1" max="1" width="4.140625" style="164" customWidth="1"/>
    <col min="2" max="2" width="34.7109375" style="165" customWidth="1"/>
    <col min="3" max="3" width="10.140625" style="166" customWidth="1"/>
    <col min="4" max="4" width="8.5703125" style="164" customWidth="1"/>
    <col min="5" max="5" width="5.5703125" style="167" customWidth="1"/>
    <col min="6" max="6" width="8.7109375" style="16" customWidth="1"/>
    <col min="7" max="7" width="7" style="165" customWidth="1"/>
    <col min="8" max="8" width="11.42578125" style="168" customWidth="1"/>
    <col min="9" max="9" width="14" style="168" customWidth="1"/>
    <col min="10" max="10" width="10.85546875" style="164" customWidth="1"/>
    <col min="11" max="11" width="14.140625" style="164" customWidth="1"/>
    <col min="12" max="12" width="5.85546875" style="164" customWidth="1"/>
    <col min="13" max="13" width="11.85546875" style="164" customWidth="1"/>
    <col min="14" max="14" width="5" style="164" customWidth="1"/>
    <col min="15" max="15" width="9.42578125" style="164" customWidth="1"/>
    <col min="16" max="16" width="5.85546875" style="166" customWidth="1"/>
    <col min="17" max="17" width="9.5703125" style="164" customWidth="1"/>
    <col min="18" max="18" width="5.85546875" style="166" customWidth="1"/>
    <col min="19" max="19" width="10.5703125" style="164" customWidth="1"/>
    <col min="20" max="20" width="5.7109375" style="164" customWidth="1"/>
    <col min="21" max="21" width="10.140625" style="164" customWidth="1"/>
    <col min="22" max="22" width="5.7109375" style="164" customWidth="1"/>
    <col min="23" max="23" width="10.140625" style="164" customWidth="1"/>
    <col min="24" max="24" width="12.28515625" style="164" customWidth="1"/>
    <col min="25" max="25" width="13.140625" style="164" customWidth="1"/>
    <col min="26" max="26" width="8.5703125" style="164" customWidth="1"/>
    <col min="27" max="27" width="12.42578125" style="164" customWidth="1"/>
    <col min="28" max="16384" width="9.140625" style="16"/>
  </cols>
  <sheetData>
    <row r="1" spans="1:62" ht="24.75" customHeight="1">
      <c r="A1" s="13" t="s">
        <v>551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62" ht="15" thickBot="1">
      <c r="A2" s="17"/>
      <c r="B2" s="18"/>
      <c r="C2" s="19"/>
      <c r="D2" s="17"/>
      <c r="E2" s="20"/>
      <c r="F2" s="21"/>
      <c r="G2" s="18"/>
      <c r="H2" s="22"/>
      <c r="I2" s="22"/>
      <c r="J2" s="17"/>
      <c r="K2" s="17"/>
      <c r="L2" s="17"/>
      <c r="M2" s="17"/>
      <c r="N2" s="23"/>
      <c r="O2" s="23"/>
      <c r="P2" s="19"/>
      <c r="Q2" s="17"/>
      <c r="R2" s="19"/>
      <c r="S2" s="17"/>
      <c r="T2" s="17"/>
      <c r="U2" s="17"/>
      <c r="V2" s="17"/>
      <c r="W2" s="17"/>
      <c r="X2" s="17"/>
      <c r="Y2" s="17"/>
      <c r="Z2" s="17"/>
      <c r="AA2" s="17"/>
    </row>
    <row r="3" spans="1:62" ht="15.75" customHeight="1">
      <c r="A3" s="24" t="s">
        <v>0</v>
      </c>
      <c r="B3" s="25" t="s">
        <v>1</v>
      </c>
      <c r="C3" s="26" t="s">
        <v>529</v>
      </c>
      <c r="D3" s="25" t="s">
        <v>506</v>
      </c>
      <c r="E3" s="27" t="s">
        <v>530</v>
      </c>
      <c r="F3" s="26" t="s">
        <v>2</v>
      </c>
      <c r="G3" s="26" t="s">
        <v>3</v>
      </c>
      <c r="H3" s="28" t="s">
        <v>228</v>
      </c>
      <c r="I3" s="29"/>
      <c r="J3" s="30" t="s">
        <v>395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 t="s">
        <v>4</v>
      </c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1:62" ht="15" customHeight="1">
      <c r="A4" s="33"/>
      <c r="B4" s="34"/>
      <c r="C4" s="35"/>
      <c r="D4" s="34"/>
      <c r="E4" s="36"/>
      <c r="F4" s="35"/>
      <c r="G4" s="35"/>
      <c r="H4" s="37"/>
      <c r="I4" s="38" t="s">
        <v>241</v>
      </c>
      <c r="J4" s="38"/>
      <c r="K4" s="38"/>
      <c r="L4" s="38" t="s">
        <v>510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 t="s">
        <v>397</v>
      </c>
      <c r="Z4" s="39"/>
      <c r="AA4" s="40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46.15" customHeight="1">
      <c r="A5" s="33"/>
      <c r="B5" s="34"/>
      <c r="C5" s="35"/>
      <c r="D5" s="34"/>
      <c r="E5" s="36"/>
      <c r="F5" s="35"/>
      <c r="G5" s="35"/>
      <c r="H5" s="41"/>
      <c r="I5" s="42" t="s">
        <v>242</v>
      </c>
      <c r="J5" s="43" t="s">
        <v>505</v>
      </c>
      <c r="K5" s="44" t="s">
        <v>504</v>
      </c>
      <c r="L5" s="45" t="s">
        <v>226</v>
      </c>
      <c r="M5" s="46"/>
      <c r="N5" s="47" t="s">
        <v>393</v>
      </c>
      <c r="O5" s="45"/>
      <c r="P5" s="47" t="s">
        <v>6</v>
      </c>
      <c r="Q5" s="45"/>
      <c r="R5" s="47" t="s">
        <v>437</v>
      </c>
      <c r="S5" s="45"/>
      <c r="T5" s="47" t="s">
        <v>402</v>
      </c>
      <c r="U5" s="45"/>
      <c r="V5" s="48" t="s">
        <v>519</v>
      </c>
      <c r="W5" s="48"/>
      <c r="X5" s="44" t="s">
        <v>227</v>
      </c>
      <c r="Y5" s="38"/>
      <c r="Z5" s="39" t="s">
        <v>9</v>
      </c>
      <c r="AA5" s="40" t="s">
        <v>10</v>
      </c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ht="30.75" customHeight="1">
      <c r="A6" s="33"/>
      <c r="B6" s="34"/>
      <c r="C6" s="35"/>
      <c r="D6" s="34"/>
      <c r="E6" s="36"/>
      <c r="F6" s="35"/>
      <c r="G6" s="35"/>
      <c r="H6" s="41"/>
      <c r="I6" s="49"/>
      <c r="J6" s="50"/>
      <c r="K6" s="38"/>
      <c r="L6" s="51" t="s">
        <v>238</v>
      </c>
      <c r="M6" s="51" t="s">
        <v>12</v>
      </c>
      <c r="N6" s="51" t="s">
        <v>13</v>
      </c>
      <c r="O6" s="51" t="s">
        <v>12</v>
      </c>
      <c r="P6" s="51" t="s">
        <v>13</v>
      </c>
      <c r="Q6" s="51" t="s">
        <v>12</v>
      </c>
      <c r="R6" s="51" t="s">
        <v>13</v>
      </c>
      <c r="S6" s="51" t="s">
        <v>12</v>
      </c>
      <c r="T6" s="51" t="s">
        <v>13</v>
      </c>
      <c r="U6" s="51" t="s">
        <v>12</v>
      </c>
      <c r="V6" s="51" t="s">
        <v>13</v>
      </c>
      <c r="W6" s="51" t="s">
        <v>12</v>
      </c>
      <c r="X6" s="38"/>
      <c r="Y6" s="38"/>
      <c r="Z6" s="39"/>
      <c r="AA6" s="40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</row>
    <row r="7" spans="1:62" s="55" customFormat="1" thickBot="1">
      <c r="A7" s="52">
        <v>1</v>
      </c>
      <c r="B7" s="53">
        <v>2</v>
      </c>
      <c r="C7" s="53">
        <v>4</v>
      </c>
      <c r="D7" s="53">
        <v>5</v>
      </c>
      <c r="E7" s="53">
        <v>6</v>
      </c>
      <c r="F7" s="53">
        <v>7</v>
      </c>
      <c r="G7" s="53">
        <v>8</v>
      </c>
      <c r="H7" s="53">
        <v>9</v>
      </c>
      <c r="I7" s="53">
        <v>10</v>
      </c>
      <c r="J7" s="53">
        <v>11</v>
      </c>
      <c r="K7" s="53">
        <v>12</v>
      </c>
      <c r="L7" s="53">
        <v>15</v>
      </c>
      <c r="M7" s="53">
        <v>16</v>
      </c>
      <c r="N7" s="53">
        <v>17</v>
      </c>
      <c r="O7" s="53">
        <v>18</v>
      </c>
      <c r="P7" s="53">
        <v>19</v>
      </c>
      <c r="Q7" s="53">
        <v>20</v>
      </c>
      <c r="R7" s="53">
        <v>21</v>
      </c>
      <c r="S7" s="53">
        <v>22</v>
      </c>
      <c r="T7" s="53">
        <v>23</v>
      </c>
      <c r="U7" s="53">
        <v>24</v>
      </c>
      <c r="V7" s="53">
        <v>23</v>
      </c>
      <c r="W7" s="53">
        <v>24</v>
      </c>
      <c r="X7" s="53">
        <v>25</v>
      </c>
      <c r="Y7" s="54">
        <v>26</v>
      </c>
      <c r="Z7" s="53">
        <v>29</v>
      </c>
      <c r="AA7" s="53">
        <v>30</v>
      </c>
    </row>
    <row r="8" spans="1:62" s="55" customFormat="1" ht="18" customHeight="1">
      <c r="A8" s="56" t="s">
        <v>282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62" s="59" customFormat="1" ht="18" customHeight="1">
      <c r="A9" s="58" t="s">
        <v>148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62" s="59" customFormat="1" ht="18" customHeight="1">
      <c r="A10" s="58" t="s">
        <v>14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62" s="59" customFormat="1" ht="18" customHeight="1">
      <c r="A11" s="4">
        <v>1</v>
      </c>
      <c r="B11" s="3" t="s">
        <v>490</v>
      </c>
      <c r="C11" s="4" t="s">
        <v>19</v>
      </c>
      <c r="D11" s="4" t="s">
        <v>20</v>
      </c>
      <c r="E11" s="5" t="s">
        <v>18</v>
      </c>
      <c r="F11" s="4">
        <v>17697</v>
      </c>
      <c r="G11" s="4">
        <v>5.99</v>
      </c>
      <c r="H11" s="6">
        <v>1</v>
      </c>
      <c r="I11" s="5">
        <f t="shared" ref="I11:I18" si="0">F11*G11*H11</f>
        <v>106005.03</v>
      </c>
      <c r="J11" s="7">
        <v>3.42</v>
      </c>
      <c r="K11" s="5">
        <f t="shared" ref="K11:K18" si="1">I11*J11</f>
        <v>362537.20259999996</v>
      </c>
      <c r="L11" s="5">
        <v>10</v>
      </c>
      <c r="M11" s="5">
        <f t="shared" ref="M11:M18" si="2">K11*L11/100</f>
        <v>36253.720259999995</v>
      </c>
      <c r="N11" s="5"/>
      <c r="O11" s="4"/>
      <c r="P11" s="4"/>
      <c r="Q11" s="4"/>
      <c r="R11" s="4"/>
      <c r="S11" s="4"/>
      <c r="T11" s="4"/>
      <c r="U11" s="4"/>
      <c r="V11" s="4"/>
      <c r="W11" s="4"/>
      <c r="X11" s="5">
        <f>M11+O11+Q11+S11+U11+W11</f>
        <v>36253.720259999995</v>
      </c>
      <c r="Y11" s="5">
        <f t="shared" ref="Y11:Y18" si="3">K11+X11</f>
        <v>398790.92285999993</v>
      </c>
      <c r="Z11" s="10">
        <v>1</v>
      </c>
      <c r="AA11" s="11">
        <f>K11*Z11</f>
        <v>362537.20259999996</v>
      </c>
    </row>
    <row r="12" spans="1:62" s="59" customFormat="1" ht="18" customHeight="1">
      <c r="A12" s="4">
        <v>2</v>
      </c>
      <c r="B12" s="3" t="s">
        <v>492</v>
      </c>
      <c r="C12" s="4" t="s">
        <v>21</v>
      </c>
      <c r="D12" s="60">
        <v>4.0999999999999996</v>
      </c>
      <c r="E12" s="60"/>
      <c r="F12" s="4">
        <v>17697</v>
      </c>
      <c r="G12" s="4">
        <v>4.26</v>
      </c>
      <c r="H12" s="6">
        <v>0.5</v>
      </c>
      <c r="I12" s="5">
        <f t="shared" si="0"/>
        <v>37694.61</v>
      </c>
      <c r="J12" s="7">
        <v>3.42</v>
      </c>
      <c r="K12" s="5">
        <f t="shared" si="1"/>
        <v>128915.5662</v>
      </c>
      <c r="L12" s="5">
        <v>10</v>
      </c>
      <c r="M12" s="5">
        <f t="shared" ref="M12" si="4">K12*L12/100</f>
        <v>12891.556619999999</v>
      </c>
      <c r="N12" s="5"/>
      <c r="O12" s="4"/>
      <c r="P12" s="4"/>
      <c r="Q12" s="4"/>
      <c r="R12" s="4"/>
      <c r="S12" s="4"/>
      <c r="T12" s="4"/>
      <c r="U12" s="4"/>
      <c r="V12" s="4"/>
      <c r="W12" s="4"/>
      <c r="X12" s="5">
        <f t="shared" ref="X12:X18" si="5">M12+O12+Q12+S12+U12+W12</f>
        <v>12891.556619999999</v>
      </c>
      <c r="Y12" s="5">
        <f t="shared" ref="Y12" si="6">K12+X12</f>
        <v>141807.12281999999</v>
      </c>
      <c r="Z12" s="10"/>
      <c r="AA12" s="11"/>
    </row>
    <row r="13" spans="1:62" s="59" customFormat="1" ht="18" customHeight="1">
      <c r="A13" s="4">
        <v>3</v>
      </c>
      <c r="B13" s="3" t="s">
        <v>491</v>
      </c>
      <c r="C13" s="4" t="s">
        <v>21</v>
      </c>
      <c r="D13" s="4">
        <v>2.2999999999999998</v>
      </c>
      <c r="E13" s="5"/>
      <c r="F13" s="4">
        <v>17697</v>
      </c>
      <c r="G13" s="4">
        <v>4.21</v>
      </c>
      <c r="H13" s="6">
        <v>0.5</v>
      </c>
      <c r="I13" s="5">
        <f t="shared" si="0"/>
        <v>37252.184999999998</v>
      </c>
      <c r="J13" s="7">
        <v>3.42</v>
      </c>
      <c r="K13" s="5">
        <f t="shared" si="1"/>
        <v>127402.47269999998</v>
      </c>
      <c r="L13" s="5">
        <v>10</v>
      </c>
      <c r="M13" s="5">
        <f t="shared" si="2"/>
        <v>12740.24727</v>
      </c>
      <c r="N13" s="5"/>
      <c r="O13" s="4"/>
      <c r="P13" s="4"/>
      <c r="Q13" s="4"/>
      <c r="R13" s="4"/>
      <c r="S13" s="4"/>
      <c r="T13" s="4"/>
      <c r="U13" s="4"/>
      <c r="V13" s="4"/>
      <c r="W13" s="4"/>
      <c r="X13" s="5">
        <f t="shared" si="5"/>
        <v>12740.24727</v>
      </c>
      <c r="Y13" s="5">
        <f t="shared" si="3"/>
        <v>140142.71996999998</v>
      </c>
      <c r="Z13" s="9"/>
      <c r="AA13" s="11"/>
    </row>
    <row r="14" spans="1:62" s="59" customFormat="1" ht="18" customHeight="1">
      <c r="A14" s="4">
        <v>4</v>
      </c>
      <c r="B14" s="3" t="s">
        <v>491</v>
      </c>
      <c r="C14" s="4" t="s">
        <v>21</v>
      </c>
      <c r="D14" s="60">
        <v>6.4</v>
      </c>
      <c r="E14" s="5"/>
      <c r="F14" s="4">
        <v>17697</v>
      </c>
      <c r="G14" s="7">
        <v>4.3</v>
      </c>
      <c r="H14" s="6">
        <v>0.5</v>
      </c>
      <c r="I14" s="5">
        <f t="shared" si="0"/>
        <v>38048.549999999996</v>
      </c>
      <c r="J14" s="7">
        <v>3.42</v>
      </c>
      <c r="K14" s="5">
        <f t="shared" si="1"/>
        <v>130126.04099999998</v>
      </c>
      <c r="L14" s="5">
        <v>10</v>
      </c>
      <c r="M14" s="5">
        <f t="shared" si="2"/>
        <v>13012.604099999999</v>
      </c>
      <c r="N14" s="5"/>
      <c r="O14" s="4"/>
      <c r="P14" s="4"/>
      <c r="Q14" s="4"/>
      <c r="R14" s="4"/>
      <c r="S14" s="4"/>
      <c r="T14" s="4"/>
      <c r="U14" s="4"/>
      <c r="V14" s="4"/>
      <c r="W14" s="4"/>
      <c r="X14" s="5">
        <f t="shared" si="5"/>
        <v>13012.604099999999</v>
      </c>
      <c r="Y14" s="5">
        <f t="shared" si="3"/>
        <v>143138.64509999999</v>
      </c>
      <c r="Z14" s="9"/>
      <c r="AA14" s="11"/>
    </row>
    <row r="15" spans="1:62" s="59" customFormat="1" ht="18" customHeight="1">
      <c r="A15" s="4">
        <v>5</v>
      </c>
      <c r="B15" s="3" t="s">
        <v>491</v>
      </c>
      <c r="C15" s="4" t="s">
        <v>21</v>
      </c>
      <c r="D15" s="60">
        <v>0.4</v>
      </c>
      <c r="E15" s="5"/>
      <c r="F15" s="4">
        <v>17697</v>
      </c>
      <c r="G15" s="4">
        <v>4.13</v>
      </c>
      <c r="H15" s="6">
        <v>0.5</v>
      </c>
      <c r="I15" s="5">
        <f t="shared" si="0"/>
        <v>36544.305</v>
      </c>
      <c r="J15" s="7">
        <v>3.42</v>
      </c>
      <c r="K15" s="5">
        <f t="shared" si="1"/>
        <v>124981.52309999999</v>
      </c>
      <c r="L15" s="5">
        <v>10</v>
      </c>
      <c r="M15" s="5">
        <f t="shared" si="2"/>
        <v>12498.152309999999</v>
      </c>
      <c r="N15" s="5"/>
      <c r="O15" s="4"/>
      <c r="P15" s="4"/>
      <c r="Q15" s="4"/>
      <c r="R15" s="4"/>
      <c r="S15" s="4"/>
      <c r="T15" s="4"/>
      <c r="U15" s="4"/>
      <c r="V15" s="4"/>
      <c r="W15" s="4"/>
      <c r="X15" s="5">
        <f t="shared" si="5"/>
        <v>12498.152309999999</v>
      </c>
      <c r="Y15" s="5">
        <f t="shared" si="3"/>
        <v>137479.67541</v>
      </c>
      <c r="Z15" s="9"/>
      <c r="AA15" s="11"/>
    </row>
    <row r="16" spans="1:62" s="59" customFormat="1" ht="18" customHeight="1">
      <c r="A16" s="4">
        <v>6</v>
      </c>
      <c r="B16" s="3" t="s">
        <v>492</v>
      </c>
      <c r="C16" s="4" t="s">
        <v>63</v>
      </c>
      <c r="D16" s="7">
        <v>5.1100000000000003</v>
      </c>
      <c r="E16" s="5" t="s">
        <v>28</v>
      </c>
      <c r="F16" s="4">
        <v>17697</v>
      </c>
      <c r="G16" s="4">
        <v>4.96</v>
      </c>
      <c r="H16" s="6">
        <v>0.5</v>
      </c>
      <c r="I16" s="5">
        <f t="shared" si="0"/>
        <v>43888.56</v>
      </c>
      <c r="J16" s="7">
        <v>3.42</v>
      </c>
      <c r="K16" s="5">
        <f t="shared" si="1"/>
        <v>150098.87519999998</v>
      </c>
      <c r="L16" s="5">
        <v>10</v>
      </c>
      <c r="M16" s="5">
        <f t="shared" si="2"/>
        <v>15009.887519999998</v>
      </c>
      <c r="N16" s="5"/>
      <c r="O16" s="4"/>
      <c r="P16" s="4"/>
      <c r="Q16" s="4"/>
      <c r="R16" s="4"/>
      <c r="S16" s="4"/>
      <c r="T16" s="4"/>
      <c r="U16" s="4"/>
      <c r="V16" s="4"/>
      <c r="W16" s="4"/>
      <c r="X16" s="5">
        <f t="shared" si="5"/>
        <v>15009.887519999998</v>
      </c>
      <c r="Y16" s="5">
        <f t="shared" si="3"/>
        <v>165108.76271999997</v>
      </c>
      <c r="Z16" s="10"/>
      <c r="AA16" s="11"/>
    </row>
    <row r="17" spans="1:27" s="59" customFormat="1" ht="18" customHeight="1">
      <c r="A17" s="4">
        <v>7</v>
      </c>
      <c r="B17" s="3" t="s">
        <v>492</v>
      </c>
      <c r="C17" s="4" t="s">
        <v>21</v>
      </c>
      <c r="D17" s="60">
        <v>5.2</v>
      </c>
      <c r="E17" s="5"/>
      <c r="F17" s="4">
        <v>17697</v>
      </c>
      <c r="G17" s="7">
        <v>4.3</v>
      </c>
      <c r="H17" s="6">
        <v>0.5</v>
      </c>
      <c r="I17" s="5">
        <f t="shared" si="0"/>
        <v>38048.549999999996</v>
      </c>
      <c r="J17" s="7">
        <v>3.42</v>
      </c>
      <c r="K17" s="5">
        <f t="shared" si="1"/>
        <v>130126.04099999998</v>
      </c>
      <c r="L17" s="5">
        <v>10</v>
      </c>
      <c r="M17" s="5">
        <f t="shared" si="2"/>
        <v>13012.604099999999</v>
      </c>
      <c r="N17" s="5"/>
      <c r="O17" s="4"/>
      <c r="P17" s="4"/>
      <c r="Q17" s="4"/>
      <c r="R17" s="4"/>
      <c r="S17" s="4"/>
      <c r="T17" s="4"/>
      <c r="U17" s="4"/>
      <c r="V17" s="4"/>
      <c r="W17" s="4"/>
      <c r="X17" s="5">
        <f t="shared" si="5"/>
        <v>13012.604099999999</v>
      </c>
      <c r="Y17" s="5">
        <f t="shared" si="3"/>
        <v>143138.64509999999</v>
      </c>
      <c r="Z17" s="10"/>
      <c r="AA17" s="11"/>
    </row>
    <row r="18" spans="1:27" s="59" customFormat="1" ht="18" customHeight="1">
      <c r="A18" s="4">
        <v>8</v>
      </c>
      <c r="B18" s="3" t="s">
        <v>492</v>
      </c>
      <c r="C18" s="4" t="s">
        <v>21</v>
      </c>
      <c r="D18" s="60">
        <v>11.5</v>
      </c>
      <c r="E18" s="5"/>
      <c r="F18" s="4">
        <v>17697</v>
      </c>
      <c r="G18" s="7">
        <v>4.4000000000000004</v>
      </c>
      <c r="H18" s="6">
        <v>0.5</v>
      </c>
      <c r="I18" s="5">
        <f t="shared" si="0"/>
        <v>38933.4</v>
      </c>
      <c r="J18" s="7">
        <v>3.42</v>
      </c>
      <c r="K18" s="5">
        <f t="shared" si="1"/>
        <v>133152.228</v>
      </c>
      <c r="L18" s="5">
        <v>10</v>
      </c>
      <c r="M18" s="5">
        <f t="shared" si="2"/>
        <v>13315.2228</v>
      </c>
      <c r="N18" s="5"/>
      <c r="O18" s="4"/>
      <c r="P18" s="4"/>
      <c r="Q18" s="4"/>
      <c r="R18" s="4"/>
      <c r="S18" s="4"/>
      <c r="T18" s="4"/>
      <c r="U18" s="4"/>
      <c r="V18" s="4"/>
      <c r="W18" s="4"/>
      <c r="X18" s="5">
        <f t="shared" si="5"/>
        <v>13315.2228</v>
      </c>
      <c r="Y18" s="5">
        <f t="shared" si="3"/>
        <v>146467.45079999999</v>
      </c>
      <c r="Z18" s="10"/>
      <c r="AA18" s="11"/>
    </row>
    <row r="19" spans="1:27" s="67" customFormat="1" ht="18" customHeight="1">
      <c r="A19" s="61"/>
      <c r="B19" s="62" t="s">
        <v>22</v>
      </c>
      <c r="C19" s="61"/>
      <c r="D19" s="63"/>
      <c r="E19" s="64"/>
      <c r="F19" s="61"/>
      <c r="G19" s="61"/>
      <c r="H19" s="65">
        <f>SUM(H11:H18)</f>
        <v>4.5</v>
      </c>
      <c r="I19" s="66">
        <f>SUM(I11:I18)</f>
        <v>376415.19</v>
      </c>
      <c r="J19" s="66"/>
      <c r="K19" s="66">
        <f>SUM(K11:K18)</f>
        <v>1287339.9498000001</v>
      </c>
      <c r="L19" s="66"/>
      <c r="M19" s="66">
        <f>SUM(M11:M18)</f>
        <v>128733.99498</v>
      </c>
      <c r="N19" s="66"/>
      <c r="O19" s="66">
        <f>SUM(O11:O18)</f>
        <v>0</v>
      </c>
      <c r="P19" s="66"/>
      <c r="Q19" s="66">
        <f>SUM(Q11:Q18)</f>
        <v>0</v>
      </c>
      <c r="R19" s="66"/>
      <c r="S19" s="66">
        <f>SUM(S11:S18)</f>
        <v>0</v>
      </c>
      <c r="T19" s="66"/>
      <c r="U19" s="66">
        <f>SUM(U11:U18)</f>
        <v>0</v>
      </c>
      <c r="V19" s="66"/>
      <c r="W19" s="66">
        <f t="shared" ref="W19:Y19" si="7">SUM(W11:W18)</f>
        <v>0</v>
      </c>
      <c r="X19" s="66">
        <f t="shared" si="7"/>
        <v>128733.99498</v>
      </c>
      <c r="Y19" s="66">
        <f t="shared" si="7"/>
        <v>1416073.94478</v>
      </c>
      <c r="Z19" s="65">
        <f>SUM(Z11:Z18)</f>
        <v>1</v>
      </c>
      <c r="AA19" s="66">
        <f>SUM(AA11:AA18)</f>
        <v>362537.20259999996</v>
      </c>
    </row>
    <row r="20" spans="1:27" s="59" customFormat="1" ht="18" customHeight="1">
      <c r="A20" s="68" t="s">
        <v>23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</row>
    <row r="21" spans="1:27" s="59" customFormat="1" ht="18" customHeight="1">
      <c r="A21" s="71">
        <v>1</v>
      </c>
      <c r="B21" s="3" t="s">
        <v>149</v>
      </c>
      <c r="C21" s="4" t="s">
        <v>25</v>
      </c>
      <c r="D21" s="4" t="s">
        <v>20</v>
      </c>
      <c r="E21" s="5" t="s">
        <v>18</v>
      </c>
      <c r="F21" s="4">
        <v>17697</v>
      </c>
      <c r="G21" s="7">
        <v>5.55</v>
      </c>
      <c r="H21" s="6">
        <v>1</v>
      </c>
      <c r="I21" s="5">
        <f t="shared" ref="I21:I27" si="8">F21*G21*H21</f>
        <v>98218.349999999991</v>
      </c>
      <c r="J21" s="7">
        <v>2.34</v>
      </c>
      <c r="K21" s="5">
        <f t="shared" ref="K21:K27" si="9">I21*J21</f>
        <v>229830.93899999995</v>
      </c>
      <c r="L21" s="5">
        <v>10</v>
      </c>
      <c r="M21" s="5">
        <f t="shared" ref="M21:M27" si="10">K21*L21/100</f>
        <v>22983.093899999996</v>
      </c>
      <c r="N21" s="5">
        <v>25</v>
      </c>
      <c r="O21" s="5">
        <f>(F21*H21)*N21/100</f>
        <v>4424.25</v>
      </c>
      <c r="P21" s="4"/>
      <c r="Q21" s="4"/>
      <c r="R21" s="4"/>
      <c r="S21" s="4"/>
      <c r="T21" s="4"/>
      <c r="U21" s="4"/>
      <c r="V21" s="4"/>
      <c r="W21" s="4"/>
      <c r="X21" s="5">
        <f t="shared" ref="X21:X27" si="11">M21+O21+Q21+S21+U21+W21</f>
        <v>27407.343899999996</v>
      </c>
      <c r="Y21" s="5">
        <f t="shared" ref="Y21:Y27" si="12">K21+X21</f>
        <v>257238.28289999996</v>
      </c>
      <c r="Z21" s="10">
        <v>1</v>
      </c>
      <c r="AA21" s="11">
        <f t="shared" ref="AA21:AA26" si="13">K21*Z21</f>
        <v>229830.93899999995</v>
      </c>
    </row>
    <row r="22" spans="1:27" s="59" customFormat="1" ht="18" customHeight="1">
      <c r="A22" s="71">
        <v>2</v>
      </c>
      <c r="B22" s="3" t="s">
        <v>143</v>
      </c>
      <c r="C22" s="4" t="s">
        <v>30</v>
      </c>
      <c r="D22" s="7">
        <v>16.11</v>
      </c>
      <c r="E22" s="5" t="s">
        <v>18</v>
      </c>
      <c r="F22" s="4">
        <v>17697</v>
      </c>
      <c r="G22" s="7">
        <v>4.4000000000000004</v>
      </c>
      <c r="H22" s="6">
        <v>1</v>
      </c>
      <c r="I22" s="5">
        <f t="shared" ref="I22" si="14">F22*G22*H22</f>
        <v>77866.8</v>
      </c>
      <c r="J22" s="7">
        <v>2.34</v>
      </c>
      <c r="K22" s="5">
        <f t="shared" ref="K22" si="15">I22*J22</f>
        <v>182208.31200000001</v>
      </c>
      <c r="L22" s="5">
        <v>10</v>
      </c>
      <c r="M22" s="5">
        <f t="shared" ref="M22" si="16">K22*L22/100</f>
        <v>18220.831200000001</v>
      </c>
      <c r="N22" s="5"/>
      <c r="O22" s="4"/>
      <c r="P22" s="4"/>
      <c r="Q22" s="4"/>
      <c r="R22" s="4"/>
      <c r="S22" s="4"/>
      <c r="T22" s="4"/>
      <c r="U22" s="4"/>
      <c r="V22" s="4"/>
      <c r="W22" s="4"/>
      <c r="X22" s="5">
        <f t="shared" si="11"/>
        <v>18220.831200000001</v>
      </c>
      <c r="Y22" s="5">
        <f t="shared" ref="Y22" si="17">K22+X22</f>
        <v>200429.14319999999</v>
      </c>
      <c r="Z22" s="10">
        <v>1</v>
      </c>
      <c r="AA22" s="11">
        <f t="shared" si="13"/>
        <v>182208.31200000001</v>
      </c>
    </row>
    <row r="23" spans="1:27" s="59" customFormat="1" ht="18" customHeight="1">
      <c r="A23" s="71">
        <v>3</v>
      </c>
      <c r="B23" s="3" t="s">
        <v>143</v>
      </c>
      <c r="C23" s="4" t="s">
        <v>31</v>
      </c>
      <c r="D23" s="60">
        <v>12.5</v>
      </c>
      <c r="E23" s="5"/>
      <c r="F23" s="4">
        <v>17697</v>
      </c>
      <c r="G23" s="4">
        <v>3.57</v>
      </c>
      <c r="H23" s="6">
        <v>1</v>
      </c>
      <c r="I23" s="5">
        <f>F23*G23*H23</f>
        <v>63178.289999999994</v>
      </c>
      <c r="J23" s="7">
        <v>2.34</v>
      </c>
      <c r="K23" s="5">
        <f>I23*J23</f>
        <v>147837.19859999997</v>
      </c>
      <c r="L23" s="5">
        <v>10</v>
      </c>
      <c r="M23" s="5">
        <f>K23*L23/100</f>
        <v>14783.719859999997</v>
      </c>
      <c r="N23" s="5"/>
      <c r="O23" s="4"/>
      <c r="P23" s="4"/>
      <c r="Q23" s="4"/>
      <c r="R23" s="4"/>
      <c r="S23" s="4"/>
      <c r="T23" s="4"/>
      <c r="U23" s="4"/>
      <c r="V23" s="4"/>
      <c r="W23" s="4"/>
      <c r="X23" s="5">
        <f t="shared" si="11"/>
        <v>14783.719859999997</v>
      </c>
      <c r="Y23" s="5">
        <f>K23+X23</f>
        <v>162620.91845999996</v>
      </c>
      <c r="Z23" s="10">
        <v>1</v>
      </c>
      <c r="AA23" s="11">
        <f t="shared" si="13"/>
        <v>147837.19859999997</v>
      </c>
    </row>
    <row r="24" spans="1:27" s="59" customFormat="1" ht="18" customHeight="1">
      <c r="A24" s="71">
        <v>4</v>
      </c>
      <c r="B24" s="3" t="s">
        <v>520</v>
      </c>
      <c r="C24" s="4" t="s">
        <v>31</v>
      </c>
      <c r="D24" s="4">
        <v>1.4</v>
      </c>
      <c r="E24" s="5"/>
      <c r="F24" s="4">
        <v>17697</v>
      </c>
      <c r="G24" s="4">
        <v>3.36</v>
      </c>
      <c r="H24" s="6">
        <v>1</v>
      </c>
      <c r="I24" s="5">
        <f>F24*G24*H24</f>
        <v>59461.919999999998</v>
      </c>
      <c r="J24" s="7">
        <v>2.34</v>
      </c>
      <c r="K24" s="5">
        <f>I24*J24</f>
        <v>139140.8928</v>
      </c>
      <c r="L24" s="5">
        <v>10</v>
      </c>
      <c r="M24" s="5">
        <f>K24*L24/100</f>
        <v>13914.08928</v>
      </c>
      <c r="N24" s="5"/>
      <c r="O24" s="4"/>
      <c r="P24" s="4"/>
      <c r="Q24" s="4"/>
      <c r="R24" s="4"/>
      <c r="S24" s="4"/>
      <c r="T24" s="4"/>
      <c r="U24" s="4"/>
      <c r="V24" s="4"/>
      <c r="W24" s="4"/>
      <c r="X24" s="5">
        <f>M24+O24+Q24+S24+U24+W24</f>
        <v>13914.08928</v>
      </c>
      <c r="Y24" s="5">
        <f>K24+X24</f>
        <v>153054.98207999999</v>
      </c>
      <c r="Z24" s="10">
        <v>1</v>
      </c>
      <c r="AA24" s="11">
        <f t="shared" si="13"/>
        <v>139140.8928</v>
      </c>
    </row>
    <row r="25" spans="1:27" s="12" customFormat="1" ht="18" customHeight="1">
      <c r="A25" s="71">
        <v>5</v>
      </c>
      <c r="B25" s="3" t="s">
        <v>520</v>
      </c>
      <c r="C25" s="4" t="s">
        <v>31</v>
      </c>
      <c r="D25" s="4">
        <v>1.3</v>
      </c>
      <c r="E25" s="72"/>
      <c r="F25" s="73">
        <v>17697</v>
      </c>
      <c r="G25" s="73">
        <v>3.36</v>
      </c>
      <c r="H25" s="6">
        <v>1</v>
      </c>
      <c r="I25" s="5">
        <f t="shared" ref="I25" si="18">F25*G25*H25</f>
        <v>59461.919999999998</v>
      </c>
      <c r="J25" s="7">
        <v>2.34</v>
      </c>
      <c r="K25" s="5">
        <f t="shared" ref="K25" si="19">I25*J25</f>
        <v>139140.8928</v>
      </c>
      <c r="L25" s="5">
        <v>10</v>
      </c>
      <c r="M25" s="5">
        <f t="shared" ref="M25" si="20">K25*L25/100</f>
        <v>13914.08928</v>
      </c>
      <c r="N25" s="5"/>
      <c r="O25" s="5"/>
      <c r="P25" s="9"/>
      <c r="Q25" s="5"/>
      <c r="R25" s="5"/>
      <c r="S25" s="5"/>
      <c r="T25" s="5"/>
      <c r="U25" s="5"/>
      <c r="V25" s="5"/>
      <c r="W25" s="5"/>
      <c r="X25" s="5">
        <f t="shared" ref="X25" si="21">M25+O25+Q25+S25+U25+W25</f>
        <v>13914.08928</v>
      </c>
      <c r="Y25" s="5">
        <f t="shared" ref="Y25" si="22">K25+X25</f>
        <v>153054.98207999999</v>
      </c>
      <c r="Z25" s="60">
        <v>1</v>
      </c>
      <c r="AA25" s="11">
        <f t="shared" si="13"/>
        <v>139140.8928</v>
      </c>
    </row>
    <row r="26" spans="1:27" s="59" customFormat="1" ht="18" customHeight="1">
      <c r="A26" s="71">
        <v>6</v>
      </c>
      <c r="B26" s="3" t="s">
        <v>521</v>
      </c>
      <c r="C26" s="4" t="s">
        <v>31</v>
      </c>
      <c r="D26" s="4">
        <v>3.1</v>
      </c>
      <c r="E26" s="5"/>
      <c r="F26" s="4">
        <v>17697</v>
      </c>
      <c r="G26" s="4">
        <v>3.45</v>
      </c>
      <c r="H26" s="6">
        <v>1</v>
      </c>
      <c r="I26" s="5">
        <f>F26*G26*H26</f>
        <v>61054.65</v>
      </c>
      <c r="J26" s="7">
        <v>2.34</v>
      </c>
      <c r="K26" s="5">
        <f>I26*J26</f>
        <v>142867.88099999999</v>
      </c>
      <c r="L26" s="5">
        <v>10</v>
      </c>
      <c r="M26" s="5">
        <f>K26*L26/100</f>
        <v>14286.7881</v>
      </c>
      <c r="N26" s="5"/>
      <c r="O26" s="4"/>
      <c r="P26" s="4"/>
      <c r="Q26" s="4"/>
      <c r="R26" s="4"/>
      <c r="S26" s="4"/>
      <c r="T26" s="4"/>
      <c r="U26" s="4"/>
      <c r="V26" s="4"/>
      <c r="W26" s="4"/>
      <c r="X26" s="5">
        <f t="shared" si="11"/>
        <v>14286.7881</v>
      </c>
      <c r="Y26" s="5">
        <f>K26+X26</f>
        <v>157154.6691</v>
      </c>
      <c r="Z26" s="10">
        <v>1</v>
      </c>
      <c r="AA26" s="11">
        <f t="shared" si="13"/>
        <v>142867.88099999999</v>
      </c>
    </row>
    <row r="27" spans="1:27" s="12" customFormat="1" ht="18" customHeight="1">
      <c r="A27" s="71">
        <v>7</v>
      </c>
      <c r="B27" s="3" t="s">
        <v>562</v>
      </c>
      <c r="C27" s="4" t="s">
        <v>31</v>
      </c>
      <c r="D27" s="4">
        <v>3.1</v>
      </c>
      <c r="E27" s="72"/>
      <c r="F27" s="73">
        <v>17697</v>
      </c>
      <c r="G27" s="73">
        <v>3.45</v>
      </c>
      <c r="H27" s="74">
        <v>0.25</v>
      </c>
      <c r="I27" s="5">
        <f t="shared" si="8"/>
        <v>15263.6625</v>
      </c>
      <c r="J27" s="7">
        <v>2.34</v>
      </c>
      <c r="K27" s="5">
        <f t="shared" si="9"/>
        <v>35716.970249999998</v>
      </c>
      <c r="L27" s="5">
        <v>10</v>
      </c>
      <c r="M27" s="5">
        <f t="shared" si="10"/>
        <v>3571.6970249999999</v>
      </c>
      <c r="N27" s="5"/>
      <c r="O27" s="5"/>
      <c r="P27" s="9"/>
      <c r="Q27" s="5"/>
      <c r="R27" s="5"/>
      <c r="S27" s="5"/>
      <c r="T27" s="5"/>
      <c r="U27" s="5"/>
      <c r="V27" s="5"/>
      <c r="W27" s="5"/>
      <c r="X27" s="5">
        <f t="shared" si="11"/>
        <v>3571.6970249999999</v>
      </c>
      <c r="Y27" s="5">
        <f t="shared" si="12"/>
        <v>39288.667275</v>
      </c>
      <c r="Z27" s="60"/>
      <c r="AA27" s="11"/>
    </row>
    <row r="28" spans="1:27" s="59" customFormat="1" ht="18" customHeight="1">
      <c r="A28" s="71"/>
      <c r="B28" s="62" t="s">
        <v>22</v>
      </c>
      <c r="C28" s="61"/>
      <c r="D28" s="63"/>
      <c r="E28" s="5"/>
      <c r="F28" s="61"/>
      <c r="G28" s="61"/>
      <c r="H28" s="75">
        <f>SUM(H21:H27)</f>
        <v>6.25</v>
      </c>
      <c r="I28" s="66">
        <f>SUM(I21:I27)</f>
        <v>434505.59249999997</v>
      </c>
      <c r="J28" s="66"/>
      <c r="K28" s="66">
        <f>SUM(K21:K27)</f>
        <v>1016743.0864500001</v>
      </c>
      <c r="L28" s="66"/>
      <c r="M28" s="66">
        <f>SUM(M21:M27)</f>
        <v>101674.308645</v>
      </c>
      <c r="N28" s="66"/>
      <c r="O28" s="66">
        <f>SUM(O21:O27)</f>
        <v>4424.25</v>
      </c>
      <c r="P28" s="66"/>
      <c r="Q28" s="66">
        <f>SUM(Q21:Q27)</f>
        <v>0</v>
      </c>
      <c r="R28" s="66"/>
      <c r="S28" s="66">
        <f>SUM(S21:S27)</f>
        <v>0</v>
      </c>
      <c r="T28" s="66"/>
      <c r="U28" s="66">
        <f>SUM(U21:U27)</f>
        <v>0</v>
      </c>
      <c r="V28" s="66"/>
      <c r="W28" s="66">
        <f t="shared" ref="W28:Y28" si="23">SUM(W21:W27)</f>
        <v>0</v>
      </c>
      <c r="X28" s="66">
        <f t="shared" si="23"/>
        <v>106098.558645</v>
      </c>
      <c r="Y28" s="66">
        <f t="shared" si="23"/>
        <v>1122841.6450949998</v>
      </c>
      <c r="Z28" s="65">
        <f>SUM(Z21:Z27)</f>
        <v>6</v>
      </c>
      <c r="AA28" s="66">
        <f>SUM(AA21:AA27)</f>
        <v>981026.11620000005</v>
      </c>
    </row>
    <row r="29" spans="1:27" s="59" customFormat="1" ht="18" customHeight="1">
      <c r="A29" s="68" t="s">
        <v>32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0"/>
    </row>
    <row r="30" spans="1:27" s="59" customFormat="1" ht="18" customHeight="1">
      <c r="A30" s="71">
        <v>1</v>
      </c>
      <c r="B30" s="3" t="s">
        <v>231</v>
      </c>
      <c r="C30" s="4">
        <v>4</v>
      </c>
      <c r="D30" s="4"/>
      <c r="E30" s="5"/>
      <c r="F30" s="4">
        <v>17697</v>
      </c>
      <c r="G30" s="4">
        <v>2.89</v>
      </c>
      <c r="H30" s="6">
        <v>1</v>
      </c>
      <c r="I30" s="5">
        <f t="shared" ref="I30:I37" si="24">F30*G30*H30</f>
        <v>51144.33</v>
      </c>
      <c r="J30" s="7">
        <v>1.45</v>
      </c>
      <c r="K30" s="8">
        <f t="shared" ref="K30:K37" si="25">I30*J30</f>
        <v>74159.2785</v>
      </c>
      <c r="L30" s="5">
        <v>10</v>
      </c>
      <c r="M30" s="5">
        <f t="shared" ref="M30:M37" si="26">K30*L30/100</f>
        <v>7415.92785</v>
      </c>
      <c r="N30" s="5"/>
      <c r="O30" s="5"/>
      <c r="P30" s="76"/>
      <c r="Q30" s="5"/>
      <c r="R30" s="9"/>
      <c r="S30" s="5"/>
      <c r="T30" s="76">
        <v>30</v>
      </c>
      <c r="U30" s="5">
        <f>(F30*H30)*T30/100</f>
        <v>5309.1</v>
      </c>
      <c r="V30" s="76"/>
      <c r="W30" s="5"/>
      <c r="X30" s="5">
        <f t="shared" ref="X30:X37" si="27">M30+O30+Q30+S30+U30+W30</f>
        <v>12725.02785</v>
      </c>
      <c r="Y30" s="5">
        <f t="shared" ref="Y30:Y37" si="28">K30+X30</f>
        <v>86884.306349999999</v>
      </c>
      <c r="Z30" s="10">
        <v>1</v>
      </c>
      <c r="AA30" s="11">
        <f t="shared" ref="AA30:AA37" si="29">K30*Z30</f>
        <v>74159.2785</v>
      </c>
    </row>
    <row r="31" spans="1:27" s="59" customFormat="1" ht="18" customHeight="1">
      <c r="A31" s="71">
        <v>2</v>
      </c>
      <c r="B31" s="3" t="s">
        <v>231</v>
      </c>
      <c r="C31" s="4">
        <v>4</v>
      </c>
      <c r="D31" s="7"/>
      <c r="E31" s="5"/>
      <c r="F31" s="4">
        <v>17697</v>
      </c>
      <c r="G31" s="4">
        <v>2.89</v>
      </c>
      <c r="H31" s="6">
        <v>1</v>
      </c>
      <c r="I31" s="5">
        <f t="shared" si="24"/>
        <v>51144.33</v>
      </c>
      <c r="J31" s="7">
        <v>1.45</v>
      </c>
      <c r="K31" s="8">
        <f t="shared" si="25"/>
        <v>74159.2785</v>
      </c>
      <c r="L31" s="5">
        <v>10</v>
      </c>
      <c r="M31" s="5">
        <f t="shared" si="26"/>
        <v>7415.92785</v>
      </c>
      <c r="N31" s="5"/>
      <c r="O31" s="5"/>
      <c r="P31" s="76"/>
      <c r="Q31" s="5"/>
      <c r="R31" s="9"/>
      <c r="S31" s="5"/>
      <c r="T31" s="76">
        <v>30</v>
      </c>
      <c r="U31" s="5">
        <f t="shared" ref="U31:U37" si="30">(F31*H31)*T31/100</f>
        <v>5309.1</v>
      </c>
      <c r="V31" s="76"/>
      <c r="W31" s="5"/>
      <c r="X31" s="5">
        <f t="shared" si="27"/>
        <v>12725.02785</v>
      </c>
      <c r="Y31" s="5">
        <f t="shared" si="28"/>
        <v>86884.306349999999</v>
      </c>
      <c r="Z31" s="10">
        <v>1</v>
      </c>
      <c r="AA31" s="11">
        <f t="shared" si="29"/>
        <v>74159.2785</v>
      </c>
    </row>
    <row r="32" spans="1:27" s="59" customFormat="1" ht="18" customHeight="1">
      <c r="A32" s="71">
        <v>3</v>
      </c>
      <c r="B32" s="3" t="s">
        <v>231</v>
      </c>
      <c r="C32" s="4">
        <v>4</v>
      </c>
      <c r="D32" s="7"/>
      <c r="E32" s="5"/>
      <c r="F32" s="4">
        <v>17697</v>
      </c>
      <c r="G32" s="4">
        <v>2.89</v>
      </c>
      <c r="H32" s="6">
        <v>1</v>
      </c>
      <c r="I32" s="5">
        <f t="shared" si="24"/>
        <v>51144.33</v>
      </c>
      <c r="J32" s="7">
        <v>1.45</v>
      </c>
      <c r="K32" s="8">
        <f t="shared" si="25"/>
        <v>74159.2785</v>
      </c>
      <c r="L32" s="5">
        <v>10</v>
      </c>
      <c r="M32" s="5">
        <f t="shared" si="26"/>
        <v>7415.92785</v>
      </c>
      <c r="N32" s="5"/>
      <c r="O32" s="5"/>
      <c r="P32" s="76"/>
      <c r="Q32" s="5"/>
      <c r="R32" s="9"/>
      <c r="S32" s="5"/>
      <c r="T32" s="76">
        <v>30</v>
      </c>
      <c r="U32" s="5">
        <f t="shared" si="30"/>
        <v>5309.1</v>
      </c>
      <c r="V32" s="76"/>
      <c r="W32" s="5"/>
      <c r="X32" s="5">
        <f t="shared" si="27"/>
        <v>12725.02785</v>
      </c>
      <c r="Y32" s="5">
        <f t="shared" si="28"/>
        <v>86884.306349999999</v>
      </c>
      <c r="Z32" s="10">
        <v>1</v>
      </c>
      <c r="AA32" s="11">
        <f t="shared" si="29"/>
        <v>74159.2785</v>
      </c>
    </row>
    <row r="33" spans="1:27" s="59" customFormat="1" ht="18" customHeight="1">
      <c r="A33" s="71">
        <v>4</v>
      </c>
      <c r="B33" s="3" t="s">
        <v>231</v>
      </c>
      <c r="C33" s="4">
        <v>4</v>
      </c>
      <c r="D33" s="7"/>
      <c r="E33" s="5"/>
      <c r="F33" s="4">
        <v>17697</v>
      </c>
      <c r="G33" s="4">
        <v>2.89</v>
      </c>
      <c r="H33" s="6">
        <v>1</v>
      </c>
      <c r="I33" s="5">
        <f t="shared" si="24"/>
        <v>51144.33</v>
      </c>
      <c r="J33" s="7">
        <v>1.45</v>
      </c>
      <c r="K33" s="8">
        <f t="shared" si="25"/>
        <v>74159.2785</v>
      </c>
      <c r="L33" s="5">
        <v>10</v>
      </c>
      <c r="M33" s="5">
        <f t="shared" si="26"/>
        <v>7415.92785</v>
      </c>
      <c r="N33" s="5"/>
      <c r="O33" s="5"/>
      <c r="P33" s="76"/>
      <c r="Q33" s="5"/>
      <c r="R33" s="9"/>
      <c r="S33" s="5"/>
      <c r="T33" s="76">
        <v>30</v>
      </c>
      <c r="U33" s="5">
        <f t="shared" si="30"/>
        <v>5309.1</v>
      </c>
      <c r="V33" s="76"/>
      <c r="W33" s="5"/>
      <c r="X33" s="5">
        <f t="shared" si="27"/>
        <v>12725.02785</v>
      </c>
      <c r="Y33" s="5">
        <f t="shared" si="28"/>
        <v>86884.306349999999</v>
      </c>
      <c r="Z33" s="10">
        <v>1</v>
      </c>
      <c r="AA33" s="11">
        <f t="shared" si="29"/>
        <v>74159.2785</v>
      </c>
    </row>
    <row r="34" spans="1:27" s="12" customFormat="1" ht="18" customHeight="1">
      <c r="A34" s="71">
        <v>5</v>
      </c>
      <c r="B34" s="77" t="s">
        <v>400</v>
      </c>
      <c r="C34" s="78">
        <v>4</v>
      </c>
      <c r="D34" s="79"/>
      <c r="E34" s="80"/>
      <c r="F34" s="73">
        <v>17697</v>
      </c>
      <c r="G34" s="81">
        <v>2.89</v>
      </c>
      <c r="H34" s="82">
        <v>1</v>
      </c>
      <c r="I34" s="5">
        <f>F34*G34*H34</f>
        <v>51144.33</v>
      </c>
      <c r="J34" s="7">
        <v>1.45</v>
      </c>
      <c r="K34" s="8">
        <f>I34*J34</f>
        <v>74159.2785</v>
      </c>
      <c r="L34" s="5">
        <v>10</v>
      </c>
      <c r="M34" s="5">
        <f>K34*L34/100</f>
        <v>7415.92785</v>
      </c>
      <c r="N34" s="5"/>
      <c r="O34" s="5"/>
      <c r="P34" s="76"/>
      <c r="Q34" s="5"/>
      <c r="R34" s="76"/>
      <c r="S34" s="5"/>
      <c r="T34" s="76">
        <v>30</v>
      </c>
      <c r="U34" s="5">
        <f>(F34*H34)*T34/100</f>
        <v>5309.1</v>
      </c>
      <c r="V34" s="76"/>
      <c r="W34" s="5"/>
      <c r="X34" s="5">
        <f t="shared" si="27"/>
        <v>12725.02785</v>
      </c>
      <c r="Y34" s="5">
        <f>K34+X34</f>
        <v>86884.306349999999</v>
      </c>
      <c r="Z34" s="60">
        <v>1</v>
      </c>
      <c r="AA34" s="11">
        <f t="shared" si="29"/>
        <v>74159.2785</v>
      </c>
    </row>
    <row r="35" spans="1:27" s="12" customFormat="1" ht="18" customHeight="1">
      <c r="A35" s="71">
        <v>6</v>
      </c>
      <c r="B35" s="77" t="s">
        <v>400</v>
      </c>
      <c r="C35" s="78">
        <v>4</v>
      </c>
      <c r="D35" s="79"/>
      <c r="E35" s="80"/>
      <c r="F35" s="73">
        <v>17697</v>
      </c>
      <c r="G35" s="81">
        <v>2.89</v>
      </c>
      <c r="H35" s="83">
        <v>1</v>
      </c>
      <c r="I35" s="5">
        <f t="shared" si="24"/>
        <v>51144.33</v>
      </c>
      <c r="J35" s="7">
        <v>1.45</v>
      </c>
      <c r="K35" s="8">
        <f t="shared" si="25"/>
        <v>74159.2785</v>
      </c>
      <c r="L35" s="5">
        <v>10</v>
      </c>
      <c r="M35" s="5">
        <f t="shared" si="26"/>
        <v>7415.92785</v>
      </c>
      <c r="N35" s="5"/>
      <c r="O35" s="5"/>
      <c r="P35" s="76"/>
      <c r="Q35" s="5"/>
      <c r="R35" s="76"/>
      <c r="S35" s="5"/>
      <c r="T35" s="76">
        <v>30</v>
      </c>
      <c r="U35" s="5">
        <f t="shared" si="30"/>
        <v>5309.1</v>
      </c>
      <c r="V35" s="76"/>
      <c r="W35" s="5"/>
      <c r="X35" s="5">
        <f t="shared" si="27"/>
        <v>12725.02785</v>
      </c>
      <c r="Y35" s="5">
        <f t="shared" si="28"/>
        <v>86884.306349999999</v>
      </c>
      <c r="Z35" s="60">
        <v>1</v>
      </c>
      <c r="AA35" s="11">
        <f t="shared" si="29"/>
        <v>74159.2785</v>
      </c>
    </row>
    <row r="36" spans="1:27" s="12" customFormat="1" ht="18" customHeight="1">
      <c r="A36" s="71">
        <v>7</v>
      </c>
      <c r="B36" s="77" t="s">
        <v>400</v>
      </c>
      <c r="C36" s="4">
        <v>4</v>
      </c>
      <c r="D36" s="7"/>
      <c r="E36" s="5"/>
      <c r="F36" s="73">
        <v>17697</v>
      </c>
      <c r="G36" s="81">
        <v>2.89</v>
      </c>
      <c r="H36" s="82">
        <v>1</v>
      </c>
      <c r="I36" s="5">
        <f t="shared" si="24"/>
        <v>51144.33</v>
      </c>
      <c r="J36" s="7">
        <v>1.45</v>
      </c>
      <c r="K36" s="8">
        <f t="shared" si="25"/>
        <v>74159.2785</v>
      </c>
      <c r="L36" s="5">
        <v>10</v>
      </c>
      <c r="M36" s="5">
        <f t="shared" si="26"/>
        <v>7415.92785</v>
      </c>
      <c r="N36" s="5"/>
      <c r="O36" s="5"/>
      <c r="P36" s="76"/>
      <c r="Q36" s="5"/>
      <c r="R36" s="76"/>
      <c r="S36" s="5"/>
      <c r="T36" s="76">
        <v>30</v>
      </c>
      <c r="U36" s="5">
        <f t="shared" si="30"/>
        <v>5309.1</v>
      </c>
      <c r="V36" s="76"/>
      <c r="W36" s="5"/>
      <c r="X36" s="5">
        <f t="shared" si="27"/>
        <v>12725.02785</v>
      </c>
      <c r="Y36" s="5">
        <f t="shared" si="28"/>
        <v>86884.306349999999</v>
      </c>
      <c r="Z36" s="60">
        <v>1</v>
      </c>
      <c r="AA36" s="11">
        <f t="shared" si="29"/>
        <v>74159.2785</v>
      </c>
    </row>
    <row r="37" spans="1:27" s="12" customFormat="1" ht="18" customHeight="1">
      <c r="A37" s="71">
        <v>8</v>
      </c>
      <c r="B37" s="77" t="s">
        <v>400</v>
      </c>
      <c r="C37" s="78">
        <v>4</v>
      </c>
      <c r="D37" s="79"/>
      <c r="E37" s="80"/>
      <c r="F37" s="73">
        <v>17697</v>
      </c>
      <c r="G37" s="81">
        <v>2.89</v>
      </c>
      <c r="H37" s="82">
        <v>1</v>
      </c>
      <c r="I37" s="5">
        <f t="shared" si="24"/>
        <v>51144.33</v>
      </c>
      <c r="J37" s="7">
        <v>1.45</v>
      </c>
      <c r="K37" s="8">
        <f t="shared" si="25"/>
        <v>74159.2785</v>
      </c>
      <c r="L37" s="5">
        <v>10</v>
      </c>
      <c r="M37" s="5">
        <f t="shared" si="26"/>
        <v>7415.92785</v>
      </c>
      <c r="N37" s="5"/>
      <c r="O37" s="5"/>
      <c r="P37" s="76"/>
      <c r="Q37" s="5"/>
      <c r="R37" s="76"/>
      <c r="S37" s="5"/>
      <c r="T37" s="76">
        <v>30</v>
      </c>
      <c r="U37" s="5">
        <f t="shared" si="30"/>
        <v>5309.1</v>
      </c>
      <c r="V37" s="76"/>
      <c r="W37" s="5"/>
      <c r="X37" s="5">
        <f t="shared" si="27"/>
        <v>12725.02785</v>
      </c>
      <c r="Y37" s="5">
        <f t="shared" si="28"/>
        <v>86884.306349999999</v>
      </c>
      <c r="Z37" s="60">
        <v>1</v>
      </c>
      <c r="AA37" s="11">
        <f t="shared" si="29"/>
        <v>74159.2785</v>
      </c>
    </row>
    <row r="38" spans="1:27" s="59" customFormat="1" ht="18" customHeight="1">
      <c r="A38" s="71"/>
      <c r="B38" s="62" t="s">
        <v>22</v>
      </c>
      <c r="C38" s="61"/>
      <c r="D38" s="63"/>
      <c r="E38" s="5"/>
      <c r="F38" s="61"/>
      <c r="G38" s="61"/>
      <c r="H38" s="65">
        <f>SUM(H30:H37)</f>
        <v>8</v>
      </c>
      <c r="I38" s="66">
        <f>SUM(I30:I37)</f>
        <v>409154.64000000007</v>
      </c>
      <c r="J38" s="64"/>
      <c r="K38" s="66">
        <f>SUM(K30:K37)</f>
        <v>593274.228</v>
      </c>
      <c r="L38" s="64"/>
      <c r="M38" s="66">
        <f>SUM(M30:M37)</f>
        <v>59327.4228</v>
      </c>
      <c r="N38" s="64"/>
      <c r="O38" s="66">
        <f>SUM(O30:O37)</f>
        <v>0</v>
      </c>
      <c r="P38" s="64"/>
      <c r="Q38" s="66">
        <f>SUM(Q30:Q37)</f>
        <v>0</v>
      </c>
      <c r="R38" s="64"/>
      <c r="S38" s="66">
        <f>SUM(S30:S37)</f>
        <v>0</v>
      </c>
      <c r="T38" s="4"/>
      <c r="U38" s="66">
        <f>SUM(U30:U37)</f>
        <v>42472.799999999996</v>
      </c>
      <c r="V38" s="4"/>
      <c r="W38" s="66">
        <f t="shared" ref="W38:Y38" si="31">SUM(W30:W37)</f>
        <v>0</v>
      </c>
      <c r="X38" s="66">
        <f t="shared" si="31"/>
        <v>101800.2228</v>
      </c>
      <c r="Y38" s="66">
        <f t="shared" si="31"/>
        <v>695074.45079999988</v>
      </c>
      <c r="Z38" s="65">
        <f>SUM(Z30:Z37)</f>
        <v>8</v>
      </c>
      <c r="AA38" s="66">
        <f>SUM(AA30:AA37)</f>
        <v>593274.228</v>
      </c>
    </row>
    <row r="39" spans="1:27" s="12" customFormat="1" ht="15.75">
      <c r="A39" s="84" t="s">
        <v>136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2" customFormat="1" ht="18.600000000000001" customHeight="1">
      <c r="A40" s="86">
        <v>1</v>
      </c>
      <c r="B40" s="87" t="s">
        <v>248</v>
      </c>
      <c r="C40" s="73">
        <v>4</v>
      </c>
      <c r="D40" s="88"/>
      <c r="E40" s="72" t="s">
        <v>233</v>
      </c>
      <c r="F40" s="73">
        <v>17697</v>
      </c>
      <c r="G40" s="81">
        <v>2.89</v>
      </c>
      <c r="H40" s="82">
        <v>1</v>
      </c>
      <c r="I40" s="5">
        <f>F40*G40*H40</f>
        <v>51144.33</v>
      </c>
      <c r="J40" s="7">
        <v>1.45</v>
      </c>
      <c r="K40" s="8">
        <f t="shared" ref="K40:K43" si="32">I40*J40</f>
        <v>74159.2785</v>
      </c>
      <c r="L40" s="5">
        <v>10</v>
      </c>
      <c r="M40" s="5">
        <f>K40*L40/100</f>
        <v>7415.92785</v>
      </c>
      <c r="N40" s="72"/>
      <c r="O40" s="72"/>
      <c r="P40" s="72"/>
      <c r="Q40" s="76"/>
      <c r="R40" s="76"/>
      <c r="S40" s="5"/>
      <c r="T40" s="5"/>
      <c r="U40" s="5"/>
      <c r="V40" s="72">
        <v>35</v>
      </c>
      <c r="W40" s="89">
        <f>V40*F40/100</f>
        <v>6193.95</v>
      </c>
      <c r="X40" s="5">
        <f>M40+W40+O40+Q40+S40+U40</f>
        <v>13609.877850000001</v>
      </c>
      <c r="Y40" s="5">
        <f>K40+X40</f>
        <v>87769.156350000005</v>
      </c>
      <c r="Z40" s="60">
        <v>1</v>
      </c>
      <c r="AA40" s="11">
        <f>K40*Z40</f>
        <v>74159.2785</v>
      </c>
    </row>
    <row r="41" spans="1:27" s="12" customFormat="1" ht="18.600000000000001" customHeight="1">
      <c r="A41" s="86">
        <v>2</v>
      </c>
      <c r="B41" s="87" t="s">
        <v>248</v>
      </c>
      <c r="C41" s="73">
        <v>4</v>
      </c>
      <c r="D41" s="88"/>
      <c r="E41" s="72" t="s">
        <v>232</v>
      </c>
      <c r="F41" s="73">
        <v>17697</v>
      </c>
      <c r="G41" s="81">
        <v>2.89</v>
      </c>
      <c r="H41" s="82">
        <v>1</v>
      </c>
      <c r="I41" s="5">
        <f>F41*G41*H41</f>
        <v>51144.33</v>
      </c>
      <c r="J41" s="7">
        <v>1.45</v>
      </c>
      <c r="K41" s="8">
        <f t="shared" si="32"/>
        <v>74159.2785</v>
      </c>
      <c r="L41" s="5">
        <v>10</v>
      </c>
      <c r="M41" s="5">
        <f>K41*L41/100</f>
        <v>7415.92785</v>
      </c>
      <c r="N41" s="72"/>
      <c r="O41" s="72"/>
      <c r="P41" s="72"/>
      <c r="Q41" s="76"/>
      <c r="R41" s="76"/>
      <c r="S41" s="5"/>
      <c r="T41" s="5"/>
      <c r="U41" s="5"/>
      <c r="V41" s="80">
        <v>20</v>
      </c>
      <c r="W41" s="89">
        <f>V41*F41/100</f>
        <v>3539.4</v>
      </c>
      <c r="X41" s="5">
        <f t="shared" ref="X41:X43" si="33">M41+W41+O41+Q41+S41+U41</f>
        <v>10955.32785</v>
      </c>
      <c r="Y41" s="5">
        <f>K41+X41</f>
        <v>85114.606350000002</v>
      </c>
      <c r="Z41" s="60">
        <v>1</v>
      </c>
      <c r="AA41" s="11">
        <f>K41*Z41</f>
        <v>74159.2785</v>
      </c>
    </row>
    <row r="42" spans="1:27" s="12" customFormat="1" ht="18.600000000000001" customHeight="1">
      <c r="A42" s="86">
        <v>3</v>
      </c>
      <c r="B42" s="87" t="s">
        <v>248</v>
      </c>
      <c r="C42" s="73">
        <v>4</v>
      </c>
      <c r="D42" s="88"/>
      <c r="E42" s="72"/>
      <c r="F42" s="73">
        <v>17697</v>
      </c>
      <c r="G42" s="81">
        <v>2.89</v>
      </c>
      <c r="H42" s="82">
        <v>1</v>
      </c>
      <c r="I42" s="5">
        <f>F42*G42*H42</f>
        <v>51144.33</v>
      </c>
      <c r="J42" s="7">
        <v>1.45</v>
      </c>
      <c r="K42" s="8">
        <f t="shared" si="32"/>
        <v>74159.2785</v>
      </c>
      <c r="L42" s="5">
        <v>10</v>
      </c>
      <c r="M42" s="5">
        <f>K42*L42/100</f>
        <v>7415.92785</v>
      </c>
      <c r="N42" s="72"/>
      <c r="O42" s="72"/>
      <c r="P42" s="72"/>
      <c r="Q42" s="76"/>
      <c r="R42" s="76"/>
      <c r="S42" s="5"/>
      <c r="T42" s="5"/>
      <c r="U42" s="5"/>
      <c r="V42" s="72"/>
      <c r="W42" s="89"/>
      <c r="X42" s="5">
        <f t="shared" si="33"/>
        <v>7415.92785</v>
      </c>
      <c r="Y42" s="5">
        <f>K42+X42</f>
        <v>81575.206349999993</v>
      </c>
      <c r="Z42" s="60">
        <v>1</v>
      </c>
      <c r="AA42" s="11">
        <f>K42*Z42</f>
        <v>74159.2785</v>
      </c>
    </row>
    <row r="43" spans="1:27" s="12" customFormat="1" ht="18.600000000000001" customHeight="1">
      <c r="A43" s="86">
        <v>4</v>
      </c>
      <c r="B43" s="87" t="s">
        <v>248</v>
      </c>
      <c r="C43" s="78">
        <v>4</v>
      </c>
      <c r="D43" s="90"/>
      <c r="E43" s="80"/>
      <c r="F43" s="78">
        <v>17697</v>
      </c>
      <c r="G43" s="79">
        <v>2.89</v>
      </c>
      <c r="H43" s="91">
        <v>1</v>
      </c>
      <c r="I43" s="5">
        <f>F43*G43*H43</f>
        <v>51144.33</v>
      </c>
      <c r="J43" s="7">
        <v>1.45</v>
      </c>
      <c r="K43" s="8">
        <f t="shared" si="32"/>
        <v>74159.2785</v>
      </c>
      <c r="L43" s="92">
        <v>10</v>
      </c>
      <c r="M43" s="5">
        <f>K43*L43/100</f>
        <v>7415.92785</v>
      </c>
      <c r="N43" s="80"/>
      <c r="O43" s="80"/>
      <c r="P43" s="80"/>
      <c r="Q43" s="76"/>
      <c r="R43" s="76"/>
      <c r="S43" s="5"/>
      <c r="T43" s="5"/>
      <c r="U43" s="5"/>
      <c r="V43" s="80"/>
      <c r="W43" s="89"/>
      <c r="X43" s="5">
        <f t="shared" si="33"/>
        <v>7415.92785</v>
      </c>
      <c r="Y43" s="5">
        <f>K43+X43</f>
        <v>81575.206349999993</v>
      </c>
      <c r="Z43" s="60">
        <v>1</v>
      </c>
      <c r="AA43" s="11">
        <f>K43*Z43</f>
        <v>74159.2785</v>
      </c>
    </row>
    <row r="44" spans="1:27" s="94" customFormat="1" ht="15.75">
      <c r="A44" s="64"/>
      <c r="B44" s="62" t="s">
        <v>22</v>
      </c>
      <c r="C44" s="61"/>
      <c r="D44" s="93"/>
      <c r="E44" s="5"/>
      <c r="F44" s="61"/>
      <c r="G44" s="61"/>
      <c r="H44" s="65">
        <f>SUM(H40:H43)</f>
        <v>4</v>
      </c>
      <c r="I44" s="66">
        <f>SUM(I40:I43)</f>
        <v>204577.32</v>
      </c>
      <c r="J44" s="66"/>
      <c r="K44" s="66">
        <f>SUM(K40:K43)</f>
        <v>296637.114</v>
      </c>
      <c r="L44" s="66"/>
      <c r="M44" s="66">
        <f>SUM(M40:M43)</f>
        <v>29663.7114</v>
      </c>
      <c r="N44" s="66"/>
      <c r="O44" s="66">
        <f>SUM(O40:O43)</f>
        <v>0</v>
      </c>
      <c r="P44" s="66"/>
      <c r="Q44" s="66">
        <f>SUM(Q40:Q43)</f>
        <v>0</v>
      </c>
      <c r="R44" s="66"/>
      <c r="S44" s="66">
        <f>SUM(S40:S43)</f>
        <v>0</v>
      </c>
      <c r="T44" s="66"/>
      <c r="U44" s="66">
        <f>SUM(U40:U43)</f>
        <v>0</v>
      </c>
      <c r="V44" s="65"/>
      <c r="W44" s="66">
        <f t="shared" ref="W44:Y44" si="34">SUM(W40:W43)</f>
        <v>9733.35</v>
      </c>
      <c r="X44" s="66">
        <f t="shared" si="34"/>
        <v>39397.061399999999</v>
      </c>
      <c r="Y44" s="66">
        <f t="shared" si="34"/>
        <v>336034.17540000001</v>
      </c>
      <c r="Z44" s="65">
        <f>SUM(Z40:Z43)</f>
        <v>4</v>
      </c>
      <c r="AA44" s="66">
        <f>SUM(AA40:AA43)</f>
        <v>296637.114</v>
      </c>
    </row>
    <row r="45" spans="1:27" s="59" customFormat="1" ht="18" customHeight="1">
      <c r="A45" s="71"/>
      <c r="B45" s="95" t="s">
        <v>283</v>
      </c>
      <c r="C45" s="96"/>
      <c r="D45" s="96"/>
      <c r="E45" s="97"/>
      <c r="F45" s="98"/>
      <c r="G45" s="98"/>
      <c r="H45" s="99">
        <f>H19+H28+H38+H44</f>
        <v>22.75</v>
      </c>
      <c r="I45" s="100">
        <f>I19+I28+I38+I44</f>
        <v>1424652.7425000002</v>
      </c>
      <c r="J45" s="101"/>
      <c r="K45" s="100">
        <f>K19+K28+K38+K44</f>
        <v>3193994.3782500001</v>
      </c>
      <c r="L45" s="101"/>
      <c r="M45" s="100">
        <f>M19+M28+M38+M44</f>
        <v>319399.43782500003</v>
      </c>
      <c r="N45" s="101"/>
      <c r="O45" s="100">
        <f>O19+O28+O38+O44</f>
        <v>4424.25</v>
      </c>
      <c r="P45" s="101"/>
      <c r="Q45" s="100">
        <f>Q19+Q28+Q38+Q44</f>
        <v>0</v>
      </c>
      <c r="R45" s="101"/>
      <c r="S45" s="100">
        <f>S19+S28+S38+S44</f>
        <v>0</v>
      </c>
      <c r="T45" s="102"/>
      <c r="U45" s="100">
        <f>U19+U28+U38+U44</f>
        <v>42472.799999999996</v>
      </c>
      <c r="V45" s="102"/>
      <c r="W45" s="100">
        <f>W19+W28+W38+W44</f>
        <v>9733.35</v>
      </c>
      <c r="X45" s="100">
        <f t="shared" ref="X45:Y45" si="35">X19+X28+X38+X44</f>
        <v>376029.837825</v>
      </c>
      <c r="Y45" s="100">
        <f t="shared" si="35"/>
        <v>3570024.2160749994</v>
      </c>
      <c r="Z45" s="103">
        <f>Z19+Z28+Z38+Z44</f>
        <v>19</v>
      </c>
      <c r="AA45" s="100">
        <f>AA19+AA28+AA38+AA44</f>
        <v>2233474.6608000002</v>
      </c>
    </row>
    <row r="46" spans="1:27" s="12" customFormat="1" ht="18" customHeight="1">
      <c r="A46" s="5"/>
      <c r="B46" s="58" t="s">
        <v>133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2" customFormat="1" ht="18" customHeight="1">
      <c r="A47" s="58" t="s">
        <v>14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2" customFormat="1" ht="18" customHeight="1">
      <c r="A48" s="5">
        <v>1</v>
      </c>
      <c r="B48" s="3" t="s">
        <v>555</v>
      </c>
      <c r="C48" s="4" t="s">
        <v>19</v>
      </c>
      <c r="D48" s="4" t="s">
        <v>20</v>
      </c>
      <c r="E48" s="5" t="s">
        <v>18</v>
      </c>
      <c r="F48" s="4">
        <v>17697</v>
      </c>
      <c r="G48" s="7">
        <v>5.99</v>
      </c>
      <c r="H48" s="6">
        <v>0.5</v>
      </c>
      <c r="I48" s="5">
        <f>F48*G48*H48</f>
        <v>53002.514999999999</v>
      </c>
      <c r="J48" s="7">
        <v>3.42</v>
      </c>
      <c r="K48" s="5">
        <f>I48*J48</f>
        <v>181268.60129999998</v>
      </c>
      <c r="L48" s="5">
        <v>10</v>
      </c>
      <c r="M48" s="5">
        <f>K48*L48/100</f>
        <v>18126.860129999997</v>
      </c>
      <c r="N48" s="5"/>
      <c r="O48" s="5"/>
      <c r="P48" s="9">
        <v>20</v>
      </c>
      <c r="Q48" s="5">
        <f>F48*H48*P48/100</f>
        <v>1769.7</v>
      </c>
      <c r="R48" s="9">
        <v>150</v>
      </c>
      <c r="S48" s="5">
        <f>F48*H48*R48/100</f>
        <v>13272.75</v>
      </c>
      <c r="T48" s="5"/>
      <c r="U48" s="5"/>
      <c r="V48" s="5"/>
      <c r="W48" s="5"/>
      <c r="X48" s="5">
        <f t="shared" ref="X48:X50" si="36">M48+O48+Q48+S48+U48+W48</f>
        <v>33169.310129999998</v>
      </c>
      <c r="Y48" s="5">
        <f>K48+X48</f>
        <v>214437.91142999998</v>
      </c>
      <c r="Z48" s="10"/>
      <c r="AA48" s="11"/>
    </row>
    <row r="49" spans="1:27" s="12" customFormat="1" ht="18" customHeight="1">
      <c r="A49" s="5">
        <v>2</v>
      </c>
      <c r="B49" s="3" t="s">
        <v>555</v>
      </c>
      <c r="C49" s="4" t="s">
        <v>21</v>
      </c>
      <c r="D49" s="4" t="s">
        <v>20</v>
      </c>
      <c r="E49" s="5" t="s">
        <v>18</v>
      </c>
      <c r="F49" s="4">
        <v>17697</v>
      </c>
      <c r="G49" s="4">
        <v>5.99</v>
      </c>
      <c r="H49" s="6">
        <v>1</v>
      </c>
      <c r="I49" s="5">
        <f t="shared" ref="I49:I50" si="37">F49*G49*H49</f>
        <v>106005.03</v>
      </c>
      <c r="J49" s="7">
        <v>3.42</v>
      </c>
      <c r="K49" s="5">
        <f t="shared" ref="K49:K50" si="38">I49*J49</f>
        <v>362537.20259999996</v>
      </c>
      <c r="L49" s="5">
        <v>10</v>
      </c>
      <c r="M49" s="5">
        <f>K49*L49/100</f>
        <v>36253.720259999995</v>
      </c>
      <c r="N49" s="5"/>
      <c r="O49" s="5"/>
      <c r="P49" s="9">
        <v>20</v>
      </c>
      <c r="Q49" s="5">
        <f>F49*H49*P49/100</f>
        <v>3539.4</v>
      </c>
      <c r="R49" s="9">
        <v>150</v>
      </c>
      <c r="S49" s="5">
        <f>F49*H49*R49/100</f>
        <v>26545.5</v>
      </c>
      <c r="T49" s="5"/>
      <c r="U49" s="5"/>
      <c r="V49" s="5"/>
      <c r="W49" s="5"/>
      <c r="X49" s="5">
        <f t="shared" si="36"/>
        <v>66338.620259999996</v>
      </c>
      <c r="Y49" s="5">
        <f>K49+X49</f>
        <v>428875.82285999996</v>
      </c>
      <c r="Z49" s="10"/>
      <c r="AA49" s="11"/>
    </row>
    <row r="50" spans="1:27" s="12" customFormat="1" ht="18" customHeight="1">
      <c r="A50" s="5">
        <v>3</v>
      </c>
      <c r="B50" s="3" t="s">
        <v>401</v>
      </c>
      <c r="C50" s="4" t="s">
        <v>21</v>
      </c>
      <c r="D50" s="60">
        <v>5.2</v>
      </c>
      <c r="E50" s="5"/>
      <c r="F50" s="4">
        <v>17697</v>
      </c>
      <c r="G50" s="7">
        <v>4.3</v>
      </c>
      <c r="H50" s="6">
        <v>1</v>
      </c>
      <c r="I50" s="5">
        <f t="shared" si="37"/>
        <v>76097.099999999991</v>
      </c>
      <c r="J50" s="7">
        <v>3.42</v>
      </c>
      <c r="K50" s="5">
        <f t="shared" si="38"/>
        <v>260252.08199999997</v>
      </c>
      <c r="L50" s="5">
        <v>10</v>
      </c>
      <c r="M50" s="5">
        <f>K50*L50/100</f>
        <v>26025.208199999997</v>
      </c>
      <c r="N50" s="5"/>
      <c r="O50" s="5"/>
      <c r="P50" s="9">
        <v>20</v>
      </c>
      <c r="Q50" s="5">
        <f>F50*H50*P50/100</f>
        <v>3539.4</v>
      </c>
      <c r="R50" s="9">
        <v>150</v>
      </c>
      <c r="S50" s="5">
        <f>F50*H50*R50/100</f>
        <v>26545.5</v>
      </c>
      <c r="T50" s="5"/>
      <c r="U50" s="5"/>
      <c r="V50" s="5"/>
      <c r="W50" s="5"/>
      <c r="X50" s="5">
        <f t="shared" si="36"/>
        <v>56110.108200000002</v>
      </c>
      <c r="Y50" s="5">
        <f>K50+X50</f>
        <v>316362.19019999995</v>
      </c>
      <c r="Z50" s="10">
        <v>1</v>
      </c>
      <c r="AA50" s="11">
        <f>K50*Z50</f>
        <v>260252.08199999997</v>
      </c>
    </row>
    <row r="51" spans="1:27" s="104" customFormat="1" ht="18" customHeight="1">
      <c r="A51" s="5"/>
      <c r="B51" s="62" t="s">
        <v>22</v>
      </c>
      <c r="C51" s="61"/>
      <c r="D51" s="61"/>
      <c r="E51" s="5"/>
      <c r="F51" s="61"/>
      <c r="G51" s="61"/>
      <c r="H51" s="65">
        <f>SUM(H48:H50)</f>
        <v>2.5</v>
      </c>
      <c r="I51" s="66">
        <f>SUM(I48:I50)</f>
        <v>235104.64499999996</v>
      </c>
      <c r="J51" s="64"/>
      <c r="K51" s="66">
        <f>SUM(K48:K50)</f>
        <v>804057.88589999988</v>
      </c>
      <c r="L51" s="64"/>
      <c r="M51" s="66">
        <f>SUM(M48:M50)</f>
        <v>80405.788589999982</v>
      </c>
      <c r="N51" s="64"/>
      <c r="O51" s="66">
        <f>SUM(O48:O50)</f>
        <v>0</v>
      </c>
      <c r="P51" s="64"/>
      <c r="Q51" s="66">
        <f>SUM(Q48:Q50)</f>
        <v>8848.5</v>
      </c>
      <c r="R51" s="66"/>
      <c r="S51" s="66">
        <f>SUM(S48:S50)</f>
        <v>66363.75</v>
      </c>
      <c r="T51" s="66"/>
      <c r="U51" s="66">
        <f>SUM(U48:U50)</f>
        <v>0</v>
      </c>
      <c r="V51" s="66"/>
      <c r="W51" s="66">
        <f t="shared" ref="W51:Y51" si="39">SUM(W48:W50)</f>
        <v>0</v>
      </c>
      <c r="X51" s="66">
        <f>SUM(X48:X50)</f>
        <v>155618.03859000001</v>
      </c>
      <c r="Y51" s="66">
        <f t="shared" si="39"/>
        <v>959675.92448999989</v>
      </c>
      <c r="Z51" s="65">
        <f>SUM(Z48:Z50)</f>
        <v>1</v>
      </c>
      <c r="AA51" s="66">
        <f>SUM(AA48:AA50)</f>
        <v>260252.08199999997</v>
      </c>
    </row>
    <row r="52" spans="1:27" s="12" customFormat="1" ht="18" customHeight="1">
      <c r="A52" s="69" t="s">
        <v>23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 s="12" customFormat="1" ht="18" customHeight="1">
      <c r="A53" s="5">
        <v>1</v>
      </c>
      <c r="B53" s="3" t="s">
        <v>135</v>
      </c>
      <c r="C53" s="4" t="s">
        <v>30</v>
      </c>
      <c r="D53" s="60" t="s">
        <v>20</v>
      </c>
      <c r="E53" s="5" t="s">
        <v>18</v>
      </c>
      <c r="F53" s="4">
        <v>17697</v>
      </c>
      <c r="G53" s="4">
        <v>4.53</v>
      </c>
      <c r="H53" s="6">
        <v>1</v>
      </c>
      <c r="I53" s="5">
        <f t="shared" ref="I53:I58" si="40">F53*G53*H53</f>
        <v>80167.41</v>
      </c>
      <c r="J53" s="7">
        <v>2.34</v>
      </c>
      <c r="K53" s="5">
        <f t="shared" ref="K53:K58" si="41">I53*J53</f>
        <v>187591.73939999999</v>
      </c>
      <c r="L53" s="5">
        <v>10</v>
      </c>
      <c r="M53" s="5">
        <f t="shared" ref="M53:M58" si="42">K53*L53/100</f>
        <v>18759.173939999997</v>
      </c>
      <c r="N53" s="5"/>
      <c r="O53" s="5"/>
      <c r="P53" s="5">
        <v>20</v>
      </c>
      <c r="Q53" s="5">
        <f>F53*H53*P53/100</f>
        <v>3539.4</v>
      </c>
      <c r="R53" s="5">
        <v>100</v>
      </c>
      <c r="S53" s="5">
        <f t="shared" ref="S53:S58" si="43">F53*H53*R53/100</f>
        <v>17697</v>
      </c>
      <c r="T53" s="5"/>
      <c r="U53" s="5"/>
      <c r="V53" s="5"/>
      <c r="W53" s="5"/>
      <c r="X53" s="5">
        <f t="shared" ref="X53:X58" si="44">M53+O53+Q53+S53+U53+W53</f>
        <v>39995.573940000002</v>
      </c>
      <c r="Y53" s="5">
        <f t="shared" ref="Y53:Y58" si="45">K53+X53</f>
        <v>227587.31333999999</v>
      </c>
      <c r="Z53" s="10">
        <v>1</v>
      </c>
      <c r="AA53" s="11">
        <f t="shared" ref="AA53:AA58" si="46">K53*Z53</f>
        <v>187591.73939999999</v>
      </c>
    </row>
    <row r="54" spans="1:27" s="12" customFormat="1" ht="18" customHeight="1">
      <c r="A54" s="5">
        <v>2</v>
      </c>
      <c r="B54" s="3" t="s">
        <v>135</v>
      </c>
      <c r="C54" s="4" t="s">
        <v>30</v>
      </c>
      <c r="D54" s="4" t="s">
        <v>20</v>
      </c>
      <c r="E54" s="5" t="s">
        <v>18</v>
      </c>
      <c r="F54" s="4">
        <v>17697</v>
      </c>
      <c r="G54" s="4">
        <v>4.53</v>
      </c>
      <c r="H54" s="6">
        <v>1</v>
      </c>
      <c r="I54" s="5">
        <f t="shared" si="40"/>
        <v>80167.41</v>
      </c>
      <c r="J54" s="7">
        <v>2.34</v>
      </c>
      <c r="K54" s="5">
        <f t="shared" si="41"/>
        <v>187591.73939999999</v>
      </c>
      <c r="L54" s="5">
        <v>10</v>
      </c>
      <c r="M54" s="5">
        <f t="shared" si="42"/>
        <v>18759.173939999997</v>
      </c>
      <c r="N54" s="5"/>
      <c r="O54" s="5"/>
      <c r="P54" s="5">
        <v>20</v>
      </c>
      <c r="Q54" s="5">
        <f>F54*H54*P54/100</f>
        <v>3539.4</v>
      </c>
      <c r="R54" s="5">
        <v>100</v>
      </c>
      <c r="S54" s="5">
        <f t="shared" si="43"/>
        <v>17697</v>
      </c>
      <c r="T54" s="5"/>
      <c r="U54" s="5"/>
      <c r="V54" s="5"/>
      <c r="W54" s="5"/>
      <c r="X54" s="5">
        <f t="shared" si="44"/>
        <v>39995.573940000002</v>
      </c>
      <c r="Y54" s="5">
        <f t="shared" si="45"/>
        <v>227587.31333999999</v>
      </c>
      <c r="Z54" s="10">
        <v>1</v>
      </c>
      <c r="AA54" s="11">
        <f t="shared" si="46"/>
        <v>187591.73939999999</v>
      </c>
    </row>
    <row r="55" spans="1:27" s="12" customFormat="1" ht="18" customHeight="1">
      <c r="A55" s="5">
        <v>3</v>
      </c>
      <c r="B55" s="3" t="s">
        <v>229</v>
      </c>
      <c r="C55" s="4" t="s">
        <v>29</v>
      </c>
      <c r="D55" s="4">
        <v>11.4</v>
      </c>
      <c r="E55" s="5" t="s">
        <v>46</v>
      </c>
      <c r="F55" s="4">
        <v>17697</v>
      </c>
      <c r="G55" s="4">
        <v>4.12</v>
      </c>
      <c r="H55" s="6">
        <v>1</v>
      </c>
      <c r="I55" s="5">
        <f t="shared" si="40"/>
        <v>72911.64</v>
      </c>
      <c r="J55" s="7">
        <v>2.34</v>
      </c>
      <c r="K55" s="5">
        <f>I55*J55</f>
        <v>170613.23759999999</v>
      </c>
      <c r="L55" s="5">
        <v>10</v>
      </c>
      <c r="M55" s="5">
        <f t="shared" si="42"/>
        <v>17061.323759999999</v>
      </c>
      <c r="N55" s="5"/>
      <c r="O55" s="5"/>
      <c r="P55" s="5"/>
      <c r="Q55" s="9"/>
      <c r="R55" s="5">
        <v>100</v>
      </c>
      <c r="S55" s="5">
        <f t="shared" si="43"/>
        <v>17697</v>
      </c>
      <c r="T55" s="5"/>
      <c r="U55" s="5"/>
      <c r="V55" s="5"/>
      <c r="W55" s="5"/>
      <c r="X55" s="5">
        <f t="shared" si="44"/>
        <v>34758.323759999999</v>
      </c>
      <c r="Y55" s="5">
        <f t="shared" si="45"/>
        <v>205371.56135999999</v>
      </c>
      <c r="Z55" s="10">
        <v>1</v>
      </c>
      <c r="AA55" s="11">
        <f t="shared" si="46"/>
        <v>170613.23759999999</v>
      </c>
    </row>
    <row r="56" spans="1:27" s="12" customFormat="1" ht="18" customHeight="1">
      <c r="A56" s="5">
        <v>4</v>
      </c>
      <c r="B56" s="3" t="s">
        <v>229</v>
      </c>
      <c r="C56" s="4" t="s">
        <v>30</v>
      </c>
      <c r="D56" s="4" t="s">
        <v>20</v>
      </c>
      <c r="E56" s="5" t="s">
        <v>18</v>
      </c>
      <c r="F56" s="4">
        <v>17697</v>
      </c>
      <c r="G56" s="4">
        <v>4.53</v>
      </c>
      <c r="H56" s="6">
        <v>1</v>
      </c>
      <c r="I56" s="5">
        <f t="shared" si="40"/>
        <v>80167.41</v>
      </c>
      <c r="J56" s="7">
        <v>2.34</v>
      </c>
      <c r="K56" s="5">
        <f t="shared" si="41"/>
        <v>187591.73939999999</v>
      </c>
      <c r="L56" s="5">
        <v>10</v>
      </c>
      <c r="M56" s="5">
        <f t="shared" si="42"/>
        <v>18759.173939999997</v>
      </c>
      <c r="N56" s="5"/>
      <c r="O56" s="5"/>
      <c r="P56" s="5"/>
      <c r="Q56" s="9"/>
      <c r="R56" s="5">
        <v>100</v>
      </c>
      <c r="S56" s="5">
        <f t="shared" si="43"/>
        <v>17697</v>
      </c>
      <c r="T56" s="5"/>
      <c r="U56" s="5"/>
      <c r="V56" s="5"/>
      <c r="W56" s="5"/>
      <c r="X56" s="5">
        <f t="shared" si="44"/>
        <v>36456.173939999993</v>
      </c>
      <c r="Y56" s="5">
        <f t="shared" si="45"/>
        <v>224047.91333999997</v>
      </c>
      <c r="Z56" s="10">
        <v>1</v>
      </c>
      <c r="AA56" s="11">
        <f t="shared" si="46"/>
        <v>187591.73939999999</v>
      </c>
    </row>
    <row r="57" spans="1:27" s="12" customFormat="1" ht="18" customHeight="1">
      <c r="A57" s="5">
        <v>5</v>
      </c>
      <c r="B57" s="3" t="s">
        <v>229</v>
      </c>
      <c r="C57" s="4" t="s">
        <v>31</v>
      </c>
      <c r="D57" s="4">
        <v>13.5</v>
      </c>
      <c r="E57" s="5"/>
      <c r="F57" s="4">
        <v>17697</v>
      </c>
      <c r="G57" s="4">
        <v>3.61</v>
      </c>
      <c r="H57" s="6">
        <v>1</v>
      </c>
      <c r="I57" s="5">
        <f t="shared" si="40"/>
        <v>63886.17</v>
      </c>
      <c r="J57" s="7">
        <v>2.34</v>
      </c>
      <c r="K57" s="5">
        <f t="shared" si="41"/>
        <v>149493.6378</v>
      </c>
      <c r="L57" s="5">
        <v>10</v>
      </c>
      <c r="M57" s="5">
        <f t="shared" si="42"/>
        <v>14949.36378</v>
      </c>
      <c r="N57" s="5"/>
      <c r="O57" s="5"/>
      <c r="P57" s="5"/>
      <c r="Q57" s="9"/>
      <c r="R57" s="5">
        <v>100</v>
      </c>
      <c r="S57" s="5">
        <f t="shared" si="43"/>
        <v>17697</v>
      </c>
      <c r="T57" s="5"/>
      <c r="U57" s="5"/>
      <c r="V57" s="5"/>
      <c r="W57" s="5"/>
      <c r="X57" s="5">
        <f t="shared" si="44"/>
        <v>32646.36378</v>
      </c>
      <c r="Y57" s="5">
        <f t="shared" si="45"/>
        <v>182140.00157999998</v>
      </c>
      <c r="Z57" s="10">
        <v>1</v>
      </c>
      <c r="AA57" s="11">
        <f t="shared" si="46"/>
        <v>149493.6378</v>
      </c>
    </row>
    <row r="58" spans="1:27" s="12" customFormat="1" ht="18" customHeight="1">
      <c r="A58" s="5">
        <v>6</v>
      </c>
      <c r="B58" s="3" t="s">
        <v>229</v>
      </c>
      <c r="C58" s="4" t="s">
        <v>31</v>
      </c>
      <c r="D58" s="4" t="s">
        <v>20</v>
      </c>
      <c r="E58" s="5"/>
      <c r="F58" s="4">
        <v>17697</v>
      </c>
      <c r="G58" s="4">
        <v>3.73</v>
      </c>
      <c r="H58" s="6">
        <v>1</v>
      </c>
      <c r="I58" s="5">
        <f t="shared" si="40"/>
        <v>66009.81</v>
      </c>
      <c r="J58" s="7">
        <v>2.34</v>
      </c>
      <c r="K58" s="5">
        <f t="shared" si="41"/>
        <v>154462.95539999998</v>
      </c>
      <c r="L58" s="5">
        <v>10</v>
      </c>
      <c r="M58" s="5">
        <f t="shared" si="42"/>
        <v>15446.295539999997</v>
      </c>
      <c r="N58" s="5"/>
      <c r="O58" s="5"/>
      <c r="P58" s="5"/>
      <c r="Q58" s="9"/>
      <c r="R58" s="5">
        <v>100</v>
      </c>
      <c r="S58" s="5">
        <f t="shared" si="43"/>
        <v>17697</v>
      </c>
      <c r="T58" s="5"/>
      <c r="U58" s="5"/>
      <c r="V58" s="5"/>
      <c r="W58" s="5"/>
      <c r="X58" s="5">
        <f t="shared" si="44"/>
        <v>33143.295539999999</v>
      </c>
      <c r="Y58" s="5">
        <f t="shared" si="45"/>
        <v>187606.25093999997</v>
      </c>
      <c r="Z58" s="10">
        <v>1</v>
      </c>
      <c r="AA58" s="11">
        <f t="shared" si="46"/>
        <v>154462.95539999998</v>
      </c>
    </row>
    <row r="59" spans="1:27" s="94" customFormat="1" ht="18" customHeight="1">
      <c r="A59" s="5"/>
      <c r="B59" s="62" t="s">
        <v>22</v>
      </c>
      <c r="C59" s="61"/>
      <c r="D59" s="93"/>
      <c r="E59" s="5"/>
      <c r="F59" s="61"/>
      <c r="G59" s="61"/>
      <c r="H59" s="93">
        <f>SUM(H53:H58)</f>
        <v>6</v>
      </c>
      <c r="I59" s="66">
        <f>SUM(I53:I58)</f>
        <v>443309.85</v>
      </c>
      <c r="J59" s="64"/>
      <c r="K59" s="66">
        <f>SUM(K53:K58)</f>
        <v>1037345.049</v>
      </c>
      <c r="L59" s="64"/>
      <c r="M59" s="66">
        <f>SUM(M53:M58)</f>
        <v>103734.50489999999</v>
      </c>
      <c r="N59" s="64"/>
      <c r="O59" s="66">
        <f>SUM(O53:O58)</f>
        <v>0</v>
      </c>
      <c r="P59" s="64"/>
      <c r="Q59" s="66">
        <f>SUM(Q53:Q58)</f>
        <v>7078.8</v>
      </c>
      <c r="R59" s="64"/>
      <c r="S59" s="66">
        <f>SUM(S53:S58)</f>
        <v>106182</v>
      </c>
      <c r="T59" s="64"/>
      <c r="U59" s="66">
        <f>SUM(U53:U58)</f>
        <v>0</v>
      </c>
      <c r="V59" s="64"/>
      <c r="W59" s="66">
        <f t="shared" ref="W59:Y59" si="47">SUM(W53:W58)</f>
        <v>0</v>
      </c>
      <c r="X59" s="66">
        <f t="shared" si="47"/>
        <v>216995.30490000002</v>
      </c>
      <c r="Y59" s="66">
        <f t="shared" si="47"/>
        <v>1254340.3538999998</v>
      </c>
      <c r="Z59" s="65">
        <f>SUM(Z53:Z58)</f>
        <v>6</v>
      </c>
      <c r="AA59" s="66">
        <f>SUM(AA53:AA58)</f>
        <v>1037345.049</v>
      </c>
    </row>
    <row r="60" spans="1:27" s="12" customFormat="1" ht="18" customHeight="1">
      <c r="A60" s="69" t="s">
        <v>32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  <row r="61" spans="1:27" s="12" customFormat="1" ht="18" customHeight="1">
      <c r="A61" s="5">
        <v>1</v>
      </c>
      <c r="B61" s="3" t="s">
        <v>284</v>
      </c>
      <c r="C61" s="4">
        <v>4</v>
      </c>
      <c r="D61" s="7"/>
      <c r="E61" s="5"/>
      <c r="F61" s="4">
        <v>17697</v>
      </c>
      <c r="G61" s="7">
        <v>2.89</v>
      </c>
      <c r="H61" s="6">
        <v>1</v>
      </c>
      <c r="I61" s="5">
        <f>F61*G61*H61</f>
        <v>51144.33</v>
      </c>
      <c r="J61" s="7">
        <v>1.45</v>
      </c>
      <c r="K61" s="8">
        <f t="shared" ref="K61:K64" si="48">I61*J61</f>
        <v>74159.2785</v>
      </c>
      <c r="L61" s="5">
        <v>10</v>
      </c>
      <c r="M61" s="5">
        <f>K61*L61/100</f>
        <v>7415.92785</v>
      </c>
      <c r="N61" s="4"/>
      <c r="O61" s="5"/>
      <c r="P61" s="76"/>
      <c r="Q61" s="5"/>
      <c r="R61" s="5"/>
      <c r="S61" s="5"/>
      <c r="T61" s="76">
        <v>30</v>
      </c>
      <c r="U61" s="5">
        <f t="shared" ref="U61:U64" si="49">(F61*H61)*T61/100</f>
        <v>5309.1</v>
      </c>
      <c r="V61" s="76"/>
      <c r="W61" s="5"/>
      <c r="X61" s="5">
        <f t="shared" ref="X61:X64" si="50">M61+O61+Q61+S61+U61+W61</f>
        <v>12725.02785</v>
      </c>
      <c r="Y61" s="5">
        <f>K61+X61</f>
        <v>86884.306349999999</v>
      </c>
      <c r="Z61" s="10">
        <f>H61</f>
        <v>1</v>
      </c>
      <c r="AA61" s="11">
        <f>K61*Z61</f>
        <v>74159.2785</v>
      </c>
    </row>
    <row r="62" spans="1:27" s="12" customFormat="1" ht="18" customHeight="1">
      <c r="A62" s="5">
        <v>2</v>
      </c>
      <c r="B62" s="3" t="s">
        <v>284</v>
      </c>
      <c r="C62" s="4">
        <v>4</v>
      </c>
      <c r="D62" s="7"/>
      <c r="E62" s="5"/>
      <c r="F62" s="4">
        <v>17697</v>
      </c>
      <c r="G62" s="7">
        <v>2.89</v>
      </c>
      <c r="H62" s="6">
        <v>1</v>
      </c>
      <c r="I62" s="5">
        <f>F62*G62*H62</f>
        <v>51144.33</v>
      </c>
      <c r="J62" s="7">
        <v>1.45</v>
      </c>
      <c r="K62" s="8">
        <f t="shared" si="48"/>
        <v>74159.2785</v>
      </c>
      <c r="L62" s="5">
        <v>10</v>
      </c>
      <c r="M62" s="5">
        <f>K62*L62/100</f>
        <v>7415.92785</v>
      </c>
      <c r="N62" s="4"/>
      <c r="O62" s="5"/>
      <c r="P62" s="76"/>
      <c r="Q62" s="5"/>
      <c r="R62" s="5"/>
      <c r="S62" s="5"/>
      <c r="T62" s="76">
        <v>30</v>
      </c>
      <c r="U62" s="5">
        <f t="shared" si="49"/>
        <v>5309.1</v>
      </c>
      <c r="V62" s="76"/>
      <c r="W62" s="5"/>
      <c r="X62" s="5">
        <f t="shared" si="50"/>
        <v>12725.02785</v>
      </c>
      <c r="Y62" s="5">
        <f>K62+X62</f>
        <v>86884.306349999999</v>
      </c>
      <c r="Z62" s="10">
        <f>H62</f>
        <v>1</v>
      </c>
      <c r="AA62" s="11">
        <f>K62*Z62</f>
        <v>74159.2785</v>
      </c>
    </row>
    <row r="63" spans="1:27" s="12" customFormat="1" ht="18" customHeight="1">
      <c r="A63" s="5">
        <v>3</v>
      </c>
      <c r="B63" s="3" t="s">
        <v>284</v>
      </c>
      <c r="C63" s="4">
        <v>4</v>
      </c>
      <c r="D63" s="7"/>
      <c r="E63" s="5"/>
      <c r="F63" s="4">
        <v>17697</v>
      </c>
      <c r="G63" s="7">
        <v>2.89</v>
      </c>
      <c r="H63" s="6">
        <v>1</v>
      </c>
      <c r="I63" s="5">
        <f>F63*G63*H63</f>
        <v>51144.33</v>
      </c>
      <c r="J63" s="7">
        <v>1.45</v>
      </c>
      <c r="K63" s="8">
        <f t="shared" si="48"/>
        <v>74159.2785</v>
      </c>
      <c r="L63" s="5">
        <v>10</v>
      </c>
      <c r="M63" s="5">
        <f>K63*L63/100</f>
        <v>7415.92785</v>
      </c>
      <c r="N63" s="4"/>
      <c r="O63" s="5"/>
      <c r="P63" s="76"/>
      <c r="Q63" s="5"/>
      <c r="R63" s="5"/>
      <c r="S63" s="5"/>
      <c r="T63" s="76">
        <v>30</v>
      </c>
      <c r="U63" s="5">
        <f t="shared" si="49"/>
        <v>5309.1</v>
      </c>
      <c r="V63" s="76"/>
      <c r="W63" s="5"/>
      <c r="X63" s="5">
        <f t="shared" si="50"/>
        <v>12725.02785</v>
      </c>
      <c r="Y63" s="5">
        <f>K63+X63</f>
        <v>86884.306349999999</v>
      </c>
      <c r="Z63" s="10">
        <f>H63</f>
        <v>1</v>
      </c>
      <c r="AA63" s="11">
        <f>K63*Z63</f>
        <v>74159.2785</v>
      </c>
    </row>
    <row r="64" spans="1:27" s="12" customFormat="1" ht="18" customHeight="1">
      <c r="A64" s="5">
        <v>4</v>
      </c>
      <c r="B64" s="3" t="s">
        <v>284</v>
      </c>
      <c r="C64" s="4">
        <v>4</v>
      </c>
      <c r="D64" s="7"/>
      <c r="E64" s="5"/>
      <c r="F64" s="4">
        <v>17697</v>
      </c>
      <c r="G64" s="7">
        <v>2.89</v>
      </c>
      <c r="H64" s="6">
        <v>1</v>
      </c>
      <c r="I64" s="5">
        <f>F64*G64*H64</f>
        <v>51144.33</v>
      </c>
      <c r="J64" s="7">
        <v>1.45</v>
      </c>
      <c r="K64" s="8">
        <f t="shared" si="48"/>
        <v>74159.2785</v>
      </c>
      <c r="L64" s="5">
        <v>10</v>
      </c>
      <c r="M64" s="5">
        <f>K64*L64/100</f>
        <v>7415.92785</v>
      </c>
      <c r="N64" s="4"/>
      <c r="O64" s="5"/>
      <c r="P64" s="76"/>
      <c r="Q64" s="5"/>
      <c r="R64" s="5"/>
      <c r="S64" s="5"/>
      <c r="T64" s="76">
        <v>30</v>
      </c>
      <c r="U64" s="5">
        <f t="shared" si="49"/>
        <v>5309.1</v>
      </c>
      <c r="V64" s="76"/>
      <c r="W64" s="5"/>
      <c r="X64" s="5">
        <f t="shared" si="50"/>
        <v>12725.02785</v>
      </c>
      <c r="Y64" s="5">
        <f>K64+X64</f>
        <v>86884.306349999999</v>
      </c>
      <c r="Z64" s="10">
        <f>H64</f>
        <v>1</v>
      </c>
      <c r="AA64" s="11">
        <f>K64*Z64</f>
        <v>74159.2785</v>
      </c>
    </row>
    <row r="65" spans="1:27" s="104" customFormat="1" ht="18" customHeight="1">
      <c r="A65" s="5"/>
      <c r="B65" s="62" t="s">
        <v>22</v>
      </c>
      <c r="C65" s="61"/>
      <c r="D65" s="93"/>
      <c r="E65" s="5"/>
      <c r="F65" s="61"/>
      <c r="G65" s="61"/>
      <c r="H65" s="65">
        <f>SUM(H61:H64)</f>
        <v>4</v>
      </c>
      <c r="I65" s="66">
        <f>SUM(I61:I64)</f>
        <v>204577.32</v>
      </c>
      <c r="J65" s="64"/>
      <c r="K65" s="66">
        <f>SUM(K61:K64)</f>
        <v>296637.114</v>
      </c>
      <c r="L65" s="64"/>
      <c r="M65" s="66">
        <f>SUM(M61:M64)</f>
        <v>29663.7114</v>
      </c>
      <c r="N65" s="64"/>
      <c r="O65" s="66">
        <f>SUM(O61:O64)</f>
        <v>0</v>
      </c>
      <c r="P65" s="64"/>
      <c r="Q65" s="66">
        <f>SUM(Q61:Q64)</f>
        <v>0</v>
      </c>
      <c r="R65" s="64"/>
      <c r="S65" s="66">
        <f>SUM(S61:S64)</f>
        <v>0</v>
      </c>
      <c r="T65" s="64"/>
      <c r="U65" s="66">
        <f>SUM(U61:U64)</f>
        <v>21236.400000000001</v>
      </c>
      <c r="V65" s="64"/>
      <c r="W65" s="66">
        <f t="shared" ref="W65:Y65" si="51">SUM(W61:W64)</f>
        <v>0</v>
      </c>
      <c r="X65" s="66">
        <f t="shared" si="51"/>
        <v>50900.111400000002</v>
      </c>
      <c r="Y65" s="66">
        <f t="shared" si="51"/>
        <v>347537.2254</v>
      </c>
      <c r="Z65" s="65">
        <f>SUM(Z61:Z64)</f>
        <v>4</v>
      </c>
      <c r="AA65" s="66">
        <f>SUM(AA61:AA64)</f>
        <v>296637.114</v>
      </c>
    </row>
    <row r="66" spans="1:27" s="94" customFormat="1" ht="18" customHeight="1">
      <c r="A66" s="4"/>
      <c r="B66" s="105" t="s">
        <v>285</v>
      </c>
      <c r="C66" s="61"/>
      <c r="D66" s="63"/>
      <c r="E66" s="5"/>
      <c r="F66" s="61"/>
      <c r="G66" s="61"/>
      <c r="H66" s="93">
        <f>H51+H59+H65</f>
        <v>12.5</v>
      </c>
      <c r="I66" s="66">
        <f>I51+I59+I65</f>
        <v>882991.81499999994</v>
      </c>
      <c r="J66" s="64"/>
      <c r="K66" s="66">
        <f>K51+K59+K65</f>
        <v>2138040.0488999998</v>
      </c>
      <c r="L66" s="64"/>
      <c r="M66" s="66">
        <f>M51+M59+M65</f>
        <v>213804.00488999995</v>
      </c>
      <c r="N66" s="64"/>
      <c r="O66" s="66">
        <f>O51+O59+O65</f>
        <v>0</v>
      </c>
      <c r="P66" s="64"/>
      <c r="Q66" s="66">
        <f>Q51+Q59+Q65</f>
        <v>15927.3</v>
      </c>
      <c r="R66" s="64"/>
      <c r="S66" s="66">
        <f>S51+S59+S65</f>
        <v>172545.75</v>
      </c>
      <c r="T66" s="64"/>
      <c r="U66" s="66">
        <f>U51+U59+U65</f>
        <v>21236.400000000001</v>
      </c>
      <c r="V66" s="64"/>
      <c r="W66" s="66">
        <f t="shared" ref="W66:Y66" si="52">W51+W59+W65</f>
        <v>0</v>
      </c>
      <c r="X66" s="66">
        <f t="shared" si="52"/>
        <v>423513.45488999999</v>
      </c>
      <c r="Y66" s="66">
        <f t="shared" si="52"/>
        <v>2561553.5037899995</v>
      </c>
      <c r="Z66" s="65">
        <f>Z51+Z59+Z65</f>
        <v>11</v>
      </c>
      <c r="AA66" s="66">
        <f>AA51+AA59+AA65</f>
        <v>1594234.2450000001</v>
      </c>
    </row>
    <row r="67" spans="1:27" s="12" customFormat="1" ht="18" customHeight="1">
      <c r="A67" s="106" t="s">
        <v>128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8"/>
    </row>
    <row r="68" spans="1:27" s="12" customFormat="1" ht="18" customHeight="1">
      <c r="A68" s="109" t="s">
        <v>129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1"/>
    </row>
    <row r="69" spans="1:27" s="12" customFormat="1" ht="18" customHeight="1">
      <c r="A69" s="2">
        <v>1</v>
      </c>
      <c r="B69" s="3" t="s">
        <v>286</v>
      </c>
      <c r="C69" s="112" t="s">
        <v>21</v>
      </c>
      <c r="D69" s="4" t="s">
        <v>20</v>
      </c>
      <c r="E69" s="5"/>
      <c r="F69" s="4">
        <v>17697</v>
      </c>
      <c r="G69" s="4">
        <v>4.7699999999999996</v>
      </c>
      <c r="H69" s="74">
        <v>0.25</v>
      </c>
      <c r="I69" s="5">
        <f>F69*G69*H69</f>
        <v>21103.672499999997</v>
      </c>
      <c r="J69" s="7">
        <v>3.42</v>
      </c>
      <c r="K69" s="5">
        <f>I69*J69</f>
        <v>72174.559949999995</v>
      </c>
      <c r="L69" s="5">
        <v>10</v>
      </c>
      <c r="M69" s="5">
        <f t="shared" ref="M69:M76" si="53">K69*L69/100</f>
        <v>7217.4559950000003</v>
      </c>
      <c r="N69" s="4"/>
      <c r="O69" s="5"/>
      <c r="P69" s="5"/>
      <c r="Q69" s="9"/>
      <c r="R69" s="5"/>
      <c r="S69" s="5"/>
      <c r="T69" s="5"/>
      <c r="U69" s="5"/>
      <c r="V69" s="5"/>
      <c r="W69" s="5"/>
      <c r="X69" s="5">
        <f t="shared" ref="X69:X76" si="54">M69+O69+Q69+S69+U69+W69</f>
        <v>7217.4559950000003</v>
      </c>
      <c r="Y69" s="5">
        <f t="shared" ref="Y69:Y76" si="55">K69+X69</f>
        <v>79392.015944999992</v>
      </c>
      <c r="Z69" s="10"/>
      <c r="AA69" s="11"/>
    </row>
    <row r="70" spans="1:27" s="12" customFormat="1" ht="18" customHeight="1">
      <c r="A70" s="2">
        <v>2</v>
      </c>
      <c r="B70" s="3" t="s">
        <v>251</v>
      </c>
      <c r="C70" s="112" t="s">
        <v>21</v>
      </c>
      <c r="D70" s="4" t="s">
        <v>20</v>
      </c>
      <c r="E70" s="5"/>
      <c r="F70" s="4">
        <v>17697</v>
      </c>
      <c r="G70" s="4">
        <v>4.7699999999999996</v>
      </c>
      <c r="H70" s="6">
        <v>1</v>
      </c>
      <c r="I70" s="5">
        <f t="shared" ref="I70:I76" si="56">F70*G70*H70</f>
        <v>84414.689999999988</v>
      </c>
      <c r="J70" s="7">
        <v>3.42</v>
      </c>
      <c r="K70" s="5">
        <f>I70*J70</f>
        <v>288698.23979999998</v>
      </c>
      <c r="L70" s="5">
        <v>10</v>
      </c>
      <c r="M70" s="5">
        <f t="shared" si="53"/>
        <v>28869.823980000001</v>
      </c>
      <c r="N70" s="4">
        <v>50</v>
      </c>
      <c r="O70" s="5">
        <f>F70*H70*N70%</f>
        <v>8848.5</v>
      </c>
      <c r="P70" s="5"/>
      <c r="Q70" s="9"/>
      <c r="R70" s="5">
        <v>150</v>
      </c>
      <c r="S70" s="5">
        <f t="shared" ref="S70:S75" si="57">F70*H70*R70/100</f>
        <v>26545.5</v>
      </c>
      <c r="T70" s="5"/>
      <c r="U70" s="5"/>
      <c r="V70" s="5"/>
      <c r="W70" s="5"/>
      <c r="X70" s="5">
        <f t="shared" si="54"/>
        <v>64263.823980000001</v>
      </c>
      <c r="Y70" s="5">
        <f t="shared" si="55"/>
        <v>352962.06377999997</v>
      </c>
      <c r="Z70" s="10">
        <v>1</v>
      </c>
      <c r="AA70" s="11">
        <f>K70*Z70</f>
        <v>288698.23979999998</v>
      </c>
    </row>
    <row r="71" spans="1:27" s="12" customFormat="1" ht="18" customHeight="1">
      <c r="A71" s="2">
        <v>3</v>
      </c>
      <c r="B71" s="3" t="s">
        <v>250</v>
      </c>
      <c r="C71" s="112" t="s">
        <v>21</v>
      </c>
      <c r="D71" s="4" t="s">
        <v>20</v>
      </c>
      <c r="E71" s="5"/>
      <c r="F71" s="4">
        <v>17697</v>
      </c>
      <c r="G71" s="4">
        <v>4.7699999999999996</v>
      </c>
      <c r="H71" s="6">
        <v>1</v>
      </c>
      <c r="I71" s="5">
        <f t="shared" si="56"/>
        <v>84414.689999999988</v>
      </c>
      <c r="J71" s="7">
        <v>3.42</v>
      </c>
      <c r="K71" s="5">
        <f t="shared" ref="K71:K76" si="58">I71*J71</f>
        <v>288698.23979999998</v>
      </c>
      <c r="L71" s="5">
        <v>10</v>
      </c>
      <c r="M71" s="5">
        <f t="shared" si="53"/>
        <v>28869.823980000001</v>
      </c>
      <c r="N71" s="5"/>
      <c r="O71" s="9"/>
      <c r="P71" s="5"/>
      <c r="Q71" s="9"/>
      <c r="R71" s="5">
        <v>150</v>
      </c>
      <c r="S71" s="5">
        <f t="shared" si="57"/>
        <v>26545.5</v>
      </c>
      <c r="T71" s="5"/>
      <c r="U71" s="5"/>
      <c r="V71" s="5"/>
      <c r="W71" s="5"/>
      <c r="X71" s="5">
        <f t="shared" si="54"/>
        <v>55415.323980000001</v>
      </c>
      <c r="Y71" s="5">
        <f t="shared" si="55"/>
        <v>344113.56377999997</v>
      </c>
      <c r="Z71" s="10">
        <v>1</v>
      </c>
      <c r="AA71" s="11">
        <f>K71*Z71</f>
        <v>288698.23979999998</v>
      </c>
    </row>
    <row r="72" spans="1:27" s="12" customFormat="1" ht="18" customHeight="1">
      <c r="A72" s="2">
        <v>4</v>
      </c>
      <c r="B72" s="3" t="s">
        <v>556</v>
      </c>
      <c r="C72" s="112" t="s">
        <v>21</v>
      </c>
      <c r="D72" s="4" t="s">
        <v>20</v>
      </c>
      <c r="E72" s="5"/>
      <c r="F72" s="4">
        <v>17697</v>
      </c>
      <c r="G72" s="4">
        <v>4.7699999999999996</v>
      </c>
      <c r="H72" s="6">
        <v>1</v>
      </c>
      <c r="I72" s="5">
        <f t="shared" si="56"/>
        <v>84414.689999999988</v>
      </c>
      <c r="J72" s="7">
        <v>3.42</v>
      </c>
      <c r="K72" s="5">
        <f t="shared" si="58"/>
        <v>288698.23979999998</v>
      </c>
      <c r="L72" s="5">
        <v>10</v>
      </c>
      <c r="M72" s="5">
        <f t="shared" si="53"/>
        <v>28869.823980000001</v>
      </c>
      <c r="N72" s="5"/>
      <c r="O72" s="5"/>
      <c r="P72" s="5"/>
      <c r="Q72" s="9"/>
      <c r="R72" s="5">
        <v>150</v>
      </c>
      <c r="S72" s="5">
        <f t="shared" si="57"/>
        <v>26545.5</v>
      </c>
      <c r="T72" s="5"/>
      <c r="U72" s="5"/>
      <c r="V72" s="5"/>
      <c r="W72" s="5"/>
      <c r="X72" s="5">
        <f t="shared" si="54"/>
        <v>55415.323980000001</v>
      </c>
      <c r="Y72" s="5">
        <f t="shared" si="55"/>
        <v>344113.56377999997</v>
      </c>
      <c r="Z72" s="10"/>
      <c r="AA72" s="11"/>
    </row>
    <row r="73" spans="1:27" s="12" customFormat="1" ht="18" customHeight="1">
      <c r="A73" s="2">
        <v>5</v>
      </c>
      <c r="B73" s="3" t="s">
        <v>556</v>
      </c>
      <c r="C73" s="112" t="s">
        <v>19</v>
      </c>
      <c r="D73" s="4" t="s">
        <v>20</v>
      </c>
      <c r="E73" s="5" t="s">
        <v>18</v>
      </c>
      <c r="F73" s="4">
        <v>17697</v>
      </c>
      <c r="G73" s="4">
        <v>5.99</v>
      </c>
      <c r="H73" s="6">
        <v>1</v>
      </c>
      <c r="I73" s="5">
        <f t="shared" si="56"/>
        <v>106005.03</v>
      </c>
      <c r="J73" s="7">
        <v>3.42</v>
      </c>
      <c r="K73" s="5">
        <f t="shared" si="58"/>
        <v>362537.20259999996</v>
      </c>
      <c r="L73" s="5">
        <v>10</v>
      </c>
      <c r="M73" s="5">
        <f t="shared" si="53"/>
        <v>36253.720259999995</v>
      </c>
      <c r="N73" s="5"/>
      <c r="O73" s="5"/>
      <c r="P73" s="5"/>
      <c r="Q73" s="9"/>
      <c r="R73" s="5">
        <v>150</v>
      </c>
      <c r="S73" s="5">
        <f t="shared" si="57"/>
        <v>26545.5</v>
      </c>
      <c r="T73" s="5"/>
      <c r="U73" s="5"/>
      <c r="V73" s="5"/>
      <c r="W73" s="5"/>
      <c r="X73" s="5">
        <f t="shared" si="54"/>
        <v>62799.220259999995</v>
      </c>
      <c r="Y73" s="5">
        <f t="shared" si="55"/>
        <v>425336.42285999993</v>
      </c>
      <c r="Z73" s="10"/>
      <c r="AA73" s="11"/>
    </row>
    <row r="74" spans="1:27" s="12" customFormat="1" ht="18" customHeight="1">
      <c r="A74" s="2">
        <v>6</v>
      </c>
      <c r="B74" s="3" t="s">
        <v>250</v>
      </c>
      <c r="C74" s="113" t="s">
        <v>19</v>
      </c>
      <c r="D74" s="88">
        <v>12.4</v>
      </c>
      <c r="E74" s="72" t="s">
        <v>46</v>
      </c>
      <c r="F74" s="4">
        <v>17697</v>
      </c>
      <c r="G74" s="4">
        <v>5.21</v>
      </c>
      <c r="H74" s="6">
        <v>1</v>
      </c>
      <c r="I74" s="5">
        <f t="shared" si="56"/>
        <v>92201.37</v>
      </c>
      <c r="J74" s="7">
        <v>3.42</v>
      </c>
      <c r="K74" s="5">
        <f t="shared" si="58"/>
        <v>315328.68539999996</v>
      </c>
      <c r="L74" s="5">
        <v>10</v>
      </c>
      <c r="M74" s="5">
        <f t="shared" si="53"/>
        <v>31532.868539999992</v>
      </c>
      <c r="N74" s="5"/>
      <c r="O74" s="5"/>
      <c r="P74" s="5"/>
      <c r="Q74" s="9"/>
      <c r="R74" s="5">
        <v>150</v>
      </c>
      <c r="S74" s="5">
        <f t="shared" si="57"/>
        <v>26545.5</v>
      </c>
      <c r="T74" s="5"/>
      <c r="U74" s="5"/>
      <c r="V74" s="5"/>
      <c r="W74" s="5"/>
      <c r="X74" s="5">
        <f t="shared" si="54"/>
        <v>58078.368539999996</v>
      </c>
      <c r="Y74" s="5">
        <f t="shared" si="55"/>
        <v>373407.05393999995</v>
      </c>
      <c r="Z74" s="10">
        <v>1</v>
      </c>
      <c r="AA74" s="11">
        <f>K74*Z74</f>
        <v>315328.68539999996</v>
      </c>
    </row>
    <row r="75" spans="1:27" s="12" customFormat="1" ht="18" customHeight="1">
      <c r="A75" s="2">
        <v>7</v>
      </c>
      <c r="B75" s="3" t="s">
        <v>252</v>
      </c>
      <c r="C75" s="112" t="s">
        <v>134</v>
      </c>
      <c r="D75" s="60">
        <v>10.5</v>
      </c>
      <c r="E75" s="5" t="s">
        <v>46</v>
      </c>
      <c r="F75" s="4">
        <v>17697</v>
      </c>
      <c r="G75" s="4">
        <v>5.21</v>
      </c>
      <c r="H75" s="6">
        <v>1</v>
      </c>
      <c r="I75" s="5">
        <f t="shared" si="56"/>
        <v>92201.37</v>
      </c>
      <c r="J75" s="7">
        <v>3.42</v>
      </c>
      <c r="K75" s="5">
        <f t="shared" si="58"/>
        <v>315328.68539999996</v>
      </c>
      <c r="L75" s="5">
        <v>10</v>
      </c>
      <c r="M75" s="5">
        <f t="shared" si="53"/>
        <v>31532.868539999992</v>
      </c>
      <c r="N75" s="5"/>
      <c r="O75" s="5"/>
      <c r="P75" s="89">
        <v>20</v>
      </c>
      <c r="Q75" s="5">
        <f>F75*H75*P75/100</f>
        <v>3539.4</v>
      </c>
      <c r="R75" s="5">
        <v>150</v>
      </c>
      <c r="S75" s="5">
        <f t="shared" si="57"/>
        <v>26545.5</v>
      </c>
      <c r="T75" s="5"/>
      <c r="U75" s="5"/>
      <c r="V75" s="5"/>
      <c r="W75" s="5"/>
      <c r="X75" s="5">
        <f t="shared" si="54"/>
        <v>61617.76853999999</v>
      </c>
      <c r="Y75" s="5">
        <f t="shared" si="55"/>
        <v>376946.45393999992</v>
      </c>
      <c r="Z75" s="10">
        <v>1</v>
      </c>
      <c r="AA75" s="11">
        <f>K75*Z75</f>
        <v>315328.68539999996</v>
      </c>
    </row>
    <row r="76" spans="1:27" s="12" customFormat="1" ht="18" customHeight="1">
      <c r="A76" s="2">
        <v>8</v>
      </c>
      <c r="B76" s="3" t="s">
        <v>253</v>
      </c>
      <c r="C76" s="4" t="s">
        <v>21</v>
      </c>
      <c r="D76" s="4">
        <v>1.3</v>
      </c>
      <c r="E76" s="5"/>
      <c r="F76" s="4">
        <v>17697</v>
      </c>
      <c r="G76" s="4">
        <v>4.17</v>
      </c>
      <c r="H76" s="74">
        <v>0.25</v>
      </c>
      <c r="I76" s="5">
        <f t="shared" si="56"/>
        <v>18449.122500000001</v>
      </c>
      <c r="J76" s="7">
        <v>3.42</v>
      </c>
      <c r="K76" s="5">
        <f t="shared" si="58"/>
        <v>63095.998950000001</v>
      </c>
      <c r="L76" s="5">
        <v>10</v>
      </c>
      <c r="M76" s="5">
        <f t="shared" si="53"/>
        <v>6309.5998950000003</v>
      </c>
      <c r="N76" s="5"/>
      <c r="O76" s="5"/>
      <c r="P76" s="5"/>
      <c r="Q76" s="9"/>
      <c r="R76" s="5"/>
      <c r="S76" s="5"/>
      <c r="T76" s="5"/>
      <c r="U76" s="5"/>
      <c r="V76" s="5"/>
      <c r="W76" s="5"/>
      <c r="X76" s="5">
        <f t="shared" si="54"/>
        <v>6309.5998950000003</v>
      </c>
      <c r="Y76" s="5">
        <f t="shared" si="55"/>
        <v>69405.598845</v>
      </c>
      <c r="Z76" s="10"/>
      <c r="AA76" s="11"/>
    </row>
    <row r="77" spans="1:27" s="94" customFormat="1" ht="18" customHeight="1">
      <c r="A77" s="2"/>
      <c r="B77" s="62" t="s">
        <v>22</v>
      </c>
      <c r="C77" s="61"/>
      <c r="D77" s="93"/>
      <c r="E77" s="5"/>
      <c r="F77" s="61"/>
      <c r="G77" s="61"/>
      <c r="H77" s="65">
        <f>SUM(H69:H76)</f>
        <v>6.5</v>
      </c>
      <c r="I77" s="66">
        <f>SUM(I69:I76)</f>
        <v>583204.63500000001</v>
      </c>
      <c r="J77" s="64"/>
      <c r="K77" s="66">
        <f>SUM(K69:K76)</f>
        <v>1994559.8516999995</v>
      </c>
      <c r="L77" s="64"/>
      <c r="M77" s="66">
        <f>SUM(M69:M76)</f>
        <v>199455.98516999997</v>
      </c>
      <c r="N77" s="64"/>
      <c r="O77" s="66">
        <f>SUM(O69:O76)</f>
        <v>8848.5</v>
      </c>
      <c r="P77" s="64"/>
      <c r="Q77" s="66">
        <f>SUM(Q69:Q76)</f>
        <v>3539.4</v>
      </c>
      <c r="R77" s="64"/>
      <c r="S77" s="66">
        <f>SUM(S69:S76)</f>
        <v>159273</v>
      </c>
      <c r="T77" s="64"/>
      <c r="U77" s="66">
        <f>SUM(U69:U76)</f>
        <v>0</v>
      </c>
      <c r="V77" s="64"/>
      <c r="W77" s="66">
        <f>SUM(W69:W76)</f>
        <v>0</v>
      </c>
      <c r="X77" s="66">
        <f t="shared" ref="X77:Y77" si="59">SUM(X69:X76)</f>
        <v>371116.88516999991</v>
      </c>
      <c r="Y77" s="66">
        <f t="shared" si="59"/>
        <v>2365676.7368699997</v>
      </c>
      <c r="Z77" s="65">
        <f>SUM(Z69:Z76)</f>
        <v>4</v>
      </c>
      <c r="AA77" s="66">
        <f>SUM(AA69:AA76)</f>
        <v>1208053.8503999999</v>
      </c>
    </row>
    <row r="78" spans="1:27" s="12" customFormat="1" ht="18" customHeight="1">
      <c r="A78" s="109" t="s">
        <v>130</v>
      </c>
      <c r="B78" s="110"/>
      <c r="C78" s="110"/>
      <c r="D78" s="110"/>
      <c r="E78" s="110"/>
      <c r="F78" s="110"/>
      <c r="G78" s="110"/>
      <c r="H78" s="110"/>
      <c r="I78" s="11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1"/>
    </row>
    <row r="79" spans="1:27" s="12" customFormat="1" ht="18" customHeight="1">
      <c r="A79" s="86">
        <v>1</v>
      </c>
      <c r="B79" s="87" t="s">
        <v>378</v>
      </c>
      <c r="C79" s="73" t="s">
        <v>25</v>
      </c>
      <c r="D79" s="73" t="s">
        <v>20</v>
      </c>
      <c r="E79" s="72" t="s">
        <v>18</v>
      </c>
      <c r="F79" s="73">
        <v>17697</v>
      </c>
      <c r="G79" s="73">
        <v>5.55</v>
      </c>
      <c r="H79" s="82">
        <v>1</v>
      </c>
      <c r="I79" s="5">
        <f t="shared" ref="I79:I92" si="60">F79*G79*H79</f>
        <v>98218.349999999991</v>
      </c>
      <c r="J79" s="7">
        <v>2.34</v>
      </c>
      <c r="K79" s="5">
        <f t="shared" ref="K79:K92" si="61">I79*J79</f>
        <v>229830.93899999995</v>
      </c>
      <c r="L79" s="5">
        <v>10</v>
      </c>
      <c r="M79" s="5">
        <f t="shared" ref="M79:M92" si="62">K79*L79/100</f>
        <v>22983.093899999996</v>
      </c>
      <c r="N79" s="5">
        <v>25</v>
      </c>
      <c r="O79" s="5">
        <f>(F79*H79)*N79/100</f>
        <v>4424.25</v>
      </c>
      <c r="P79" s="72"/>
      <c r="Q79" s="115"/>
      <c r="R79" s="72">
        <v>100</v>
      </c>
      <c r="S79" s="76">
        <f t="shared" ref="S79:S92" si="63">F79*H79*R79/100</f>
        <v>17697</v>
      </c>
      <c r="T79" s="76"/>
      <c r="U79" s="5"/>
      <c r="V79" s="76"/>
      <c r="W79" s="5"/>
      <c r="X79" s="5">
        <f t="shared" ref="X79:X92" si="64">M79+O79+Q79+S79+U79+W79</f>
        <v>45104.343899999993</v>
      </c>
      <c r="Y79" s="5">
        <f t="shared" ref="Y79:Y92" si="65">K79+X79</f>
        <v>274935.28289999993</v>
      </c>
      <c r="Z79" s="116">
        <v>1</v>
      </c>
      <c r="AA79" s="11">
        <f>K79*Z79</f>
        <v>229830.93899999995</v>
      </c>
    </row>
    <row r="80" spans="1:27" s="12" customFormat="1" ht="18" customHeight="1">
      <c r="A80" s="86">
        <v>2</v>
      </c>
      <c r="B80" s="87" t="s">
        <v>254</v>
      </c>
      <c r="C80" s="73" t="s">
        <v>30</v>
      </c>
      <c r="D80" s="88">
        <v>12.7</v>
      </c>
      <c r="E80" s="72" t="s">
        <v>18</v>
      </c>
      <c r="F80" s="73">
        <v>17697</v>
      </c>
      <c r="G80" s="73">
        <v>4.28</v>
      </c>
      <c r="H80" s="82">
        <v>1</v>
      </c>
      <c r="I80" s="5">
        <f t="shared" si="60"/>
        <v>75743.16</v>
      </c>
      <c r="J80" s="7">
        <v>2.34</v>
      </c>
      <c r="K80" s="5">
        <f t="shared" si="61"/>
        <v>177238.9944</v>
      </c>
      <c r="L80" s="5">
        <v>10</v>
      </c>
      <c r="M80" s="5">
        <f t="shared" si="62"/>
        <v>17723.899439999997</v>
      </c>
      <c r="N80" s="72"/>
      <c r="O80" s="72"/>
      <c r="P80" s="72"/>
      <c r="Q80" s="115"/>
      <c r="R80" s="72">
        <v>100</v>
      </c>
      <c r="S80" s="76">
        <f t="shared" si="63"/>
        <v>17697</v>
      </c>
      <c r="T80" s="76"/>
      <c r="U80" s="5"/>
      <c r="V80" s="76"/>
      <c r="W80" s="5"/>
      <c r="X80" s="5">
        <f t="shared" si="64"/>
        <v>35420.899439999994</v>
      </c>
      <c r="Y80" s="5">
        <f t="shared" si="65"/>
        <v>212659.89383999998</v>
      </c>
      <c r="Z80" s="116">
        <v>1</v>
      </c>
      <c r="AA80" s="11">
        <f>K80*Z80</f>
        <v>177238.9944</v>
      </c>
    </row>
    <row r="81" spans="1:27" s="12" customFormat="1" ht="18" customHeight="1">
      <c r="A81" s="86">
        <v>3</v>
      </c>
      <c r="B81" s="87" t="s">
        <v>254</v>
      </c>
      <c r="C81" s="73" t="s">
        <v>29</v>
      </c>
      <c r="D81" s="88">
        <v>11.5</v>
      </c>
      <c r="E81" s="72" t="s">
        <v>46</v>
      </c>
      <c r="F81" s="73">
        <v>17697</v>
      </c>
      <c r="G81" s="73">
        <v>4.12</v>
      </c>
      <c r="H81" s="82">
        <v>1</v>
      </c>
      <c r="I81" s="5">
        <f t="shared" si="60"/>
        <v>72911.64</v>
      </c>
      <c r="J81" s="7">
        <v>2.34</v>
      </c>
      <c r="K81" s="5">
        <f t="shared" si="61"/>
        <v>170613.23759999999</v>
      </c>
      <c r="L81" s="5">
        <v>10</v>
      </c>
      <c r="M81" s="5">
        <f t="shared" si="62"/>
        <v>17061.323759999999</v>
      </c>
      <c r="N81" s="72"/>
      <c r="O81" s="72"/>
      <c r="P81" s="72"/>
      <c r="Q81" s="115"/>
      <c r="R81" s="72">
        <v>100</v>
      </c>
      <c r="S81" s="76">
        <f t="shared" si="63"/>
        <v>17697</v>
      </c>
      <c r="T81" s="76"/>
      <c r="U81" s="5"/>
      <c r="V81" s="76"/>
      <c r="W81" s="5"/>
      <c r="X81" s="5">
        <f t="shared" si="64"/>
        <v>34758.323759999999</v>
      </c>
      <c r="Y81" s="5">
        <f t="shared" si="65"/>
        <v>205371.56135999999</v>
      </c>
      <c r="Z81" s="116">
        <v>1</v>
      </c>
      <c r="AA81" s="11">
        <f>K81*Z81</f>
        <v>170613.23759999999</v>
      </c>
    </row>
    <row r="82" spans="1:27" s="12" customFormat="1" ht="18" customHeight="1">
      <c r="A82" s="86">
        <v>4</v>
      </c>
      <c r="B82" s="87" t="s">
        <v>254</v>
      </c>
      <c r="C82" s="73" t="s">
        <v>30</v>
      </c>
      <c r="D82" s="4" t="s">
        <v>20</v>
      </c>
      <c r="E82" s="72" t="s">
        <v>18</v>
      </c>
      <c r="F82" s="73">
        <v>17697</v>
      </c>
      <c r="G82" s="73">
        <v>4.53</v>
      </c>
      <c r="H82" s="82">
        <v>1</v>
      </c>
      <c r="I82" s="5">
        <f t="shared" si="60"/>
        <v>80167.41</v>
      </c>
      <c r="J82" s="7">
        <v>2.34</v>
      </c>
      <c r="K82" s="5">
        <f t="shared" si="61"/>
        <v>187591.73939999999</v>
      </c>
      <c r="L82" s="5">
        <v>10</v>
      </c>
      <c r="M82" s="5">
        <f t="shared" si="62"/>
        <v>18759.173939999997</v>
      </c>
      <c r="N82" s="72"/>
      <c r="O82" s="72"/>
      <c r="P82" s="72"/>
      <c r="Q82" s="117"/>
      <c r="R82" s="72">
        <v>100</v>
      </c>
      <c r="S82" s="76">
        <f t="shared" si="63"/>
        <v>17697</v>
      </c>
      <c r="T82" s="76"/>
      <c r="U82" s="5"/>
      <c r="V82" s="76"/>
      <c r="W82" s="5"/>
      <c r="X82" s="5">
        <f t="shared" si="64"/>
        <v>36456.173939999993</v>
      </c>
      <c r="Y82" s="5">
        <f t="shared" si="65"/>
        <v>224047.91333999997</v>
      </c>
      <c r="Z82" s="116">
        <v>1</v>
      </c>
      <c r="AA82" s="11">
        <f>K82*Z82</f>
        <v>187591.73939999999</v>
      </c>
    </row>
    <row r="83" spans="1:27" s="12" customFormat="1" ht="18" customHeight="1">
      <c r="A83" s="86">
        <v>5</v>
      </c>
      <c r="B83" s="87" t="s">
        <v>254</v>
      </c>
      <c r="C83" s="73" t="s">
        <v>31</v>
      </c>
      <c r="D83" s="88">
        <v>7</v>
      </c>
      <c r="E83" s="72"/>
      <c r="F83" s="73">
        <v>17697</v>
      </c>
      <c r="G83" s="73">
        <v>3.53</v>
      </c>
      <c r="H83" s="82">
        <v>1</v>
      </c>
      <c r="I83" s="5">
        <f>F83*G83*H83</f>
        <v>62470.409999999996</v>
      </c>
      <c r="J83" s="7">
        <v>2.34</v>
      </c>
      <c r="K83" s="5">
        <f>I83*J83</f>
        <v>146180.75939999998</v>
      </c>
      <c r="L83" s="5">
        <v>10</v>
      </c>
      <c r="M83" s="5">
        <f>K83*L83/100</f>
        <v>14618.075939999999</v>
      </c>
      <c r="N83" s="72"/>
      <c r="O83" s="72"/>
      <c r="P83" s="72"/>
      <c r="Q83" s="115"/>
      <c r="R83" s="72">
        <v>100</v>
      </c>
      <c r="S83" s="76">
        <f>F83*H83*R83/100</f>
        <v>17697</v>
      </c>
      <c r="T83" s="76"/>
      <c r="U83" s="5"/>
      <c r="V83" s="76"/>
      <c r="W83" s="5"/>
      <c r="X83" s="5">
        <f>M83+O83+Q83+S83+U83+W83</f>
        <v>32315.075939999999</v>
      </c>
      <c r="Y83" s="5">
        <f>K83+X83</f>
        <v>178495.83533999999</v>
      </c>
      <c r="Z83" s="116">
        <v>1</v>
      </c>
      <c r="AA83" s="11">
        <f t="shared" ref="AA83:AA86" si="66">K83*Z83</f>
        <v>146180.75939999998</v>
      </c>
    </row>
    <row r="84" spans="1:27" s="12" customFormat="1" ht="18" customHeight="1">
      <c r="A84" s="86">
        <v>6</v>
      </c>
      <c r="B84" s="87" t="s">
        <v>419</v>
      </c>
      <c r="C84" s="73" t="s">
        <v>30</v>
      </c>
      <c r="D84" s="88" t="s">
        <v>20</v>
      </c>
      <c r="E84" s="72" t="s">
        <v>18</v>
      </c>
      <c r="F84" s="73">
        <v>17697</v>
      </c>
      <c r="G84" s="73">
        <v>4.53</v>
      </c>
      <c r="H84" s="82">
        <v>1</v>
      </c>
      <c r="I84" s="5">
        <f>F84*G84*H84</f>
        <v>80167.41</v>
      </c>
      <c r="J84" s="7">
        <v>2.34</v>
      </c>
      <c r="K84" s="5">
        <f>I84*J84</f>
        <v>187591.73939999999</v>
      </c>
      <c r="L84" s="5">
        <v>10</v>
      </c>
      <c r="M84" s="5">
        <f>K84*L84/100</f>
        <v>18759.173939999997</v>
      </c>
      <c r="N84" s="72"/>
      <c r="O84" s="72"/>
      <c r="P84" s="89">
        <v>20</v>
      </c>
      <c r="Q84" s="5">
        <f>F84*H84*P84/100</f>
        <v>3539.4</v>
      </c>
      <c r="R84" s="118">
        <v>100</v>
      </c>
      <c r="S84" s="76">
        <f>F84*H84*R84/100</f>
        <v>17697</v>
      </c>
      <c r="T84" s="76"/>
      <c r="U84" s="5"/>
      <c r="V84" s="76"/>
      <c r="W84" s="5"/>
      <c r="X84" s="5">
        <f>M84+O84+Q84+S84+U84+W84</f>
        <v>39995.573940000002</v>
      </c>
      <c r="Y84" s="5">
        <f>K84+X84</f>
        <v>227587.31333999999</v>
      </c>
      <c r="Z84" s="116">
        <v>1</v>
      </c>
      <c r="AA84" s="11">
        <f t="shared" si="66"/>
        <v>187591.73939999999</v>
      </c>
    </row>
    <row r="85" spans="1:27" s="12" customFormat="1" ht="18" customHeight="1">
      <c r="A85" s="86">
        <v>7</v>
      </c>
      <c r="B85" s="87" t="s">
        <v>419</v>
      </c>
      <c r="C85" s="73" t="s">
        <v>30</v>
      </c>
      <c r="D85" s="4" t="s">
        <v>20</v>
      </c>
      <c r="E85" s="72" t="s">
        <v>18</v>
      </c>
      <c r="F85" s="73">
        <v>17697</v>
      </c>
      <c r="G85" s="73">
        <v>4.53</v>
      </c>
      <c r="H85" s="82">
        <v>1</v>
      </c>
      <c r="I85" s="5">
        <f t="shared" si="60"/>
        <v>80167.41</v>
      </c>
      <c r="J85" s="7">
        <v>2.34</v>
      </c>
      <c r="K85" s="5">
        <f t="shared" si="61"/>
        <v>187591.73939999999</v>
      </c>
      <c r="L85" s="5">
        <v>10</v>
      </c>
      <c r="M85" s="5">
        <f t="shared" si="62"/>
        <v>18759.173939999997</v>
      </c>
      <c r="N85" s="72"/>
      <c r="O85" s="72"/>
      <c r="P85" s="89">
        <v>20</v>
      </c>
      <c r="Q85" s="5">
        <f>F85*H85*P85/100</f>
        <v>3539.4</v>
      </c>
      <c r="R85" s="118">
        <v>100</v>
      </c>
      <c r="S85" s="76">
        <f t="shared" si="63"/>
        <v>17697</v>
      </c>
      <c r="T85" s="76"/>
      <c r="U85" s="5"/>
      <c r="V85" s="76"/>
      <c r="W85" s="5"/>
      <c r="X85" s="5">
        <f t="shared" si="64"/>
        <v>39995.573940000002</v>
      </c>
      <c r="Y85" s="5">
        <f t="shared" si="65"/>
        <v>227587.31333999999</v>
      </c>
      <c r="Z85" s="116">
        <v>1</v>
      </c>
      <c r="AA85" s="11">
        <f t="shared" si="66"/>
        <v>187591.73939999999</v>
      </c>
    </row>
    <row r="86" spans="1:27" s="12" customFormat="1" ht="18" customHeight="1">
      <c r="A86" s="86">
        <v>8</v>
      </c>
      <c r="B86" s="87" t="s">
        <v>419</v>
      </c>
      <c r="C86" s="73" t="s">
        <v>30</v>
      </c>
      <c r="D86" s="4" t="s">
        <v>20</v>
      </c>
      <c r="E86" s="72" t="s">
        <v>18</v>
      </c>
      <c r="F86" s="73">
        <v>17697</v>
      </c>
      <c r="G86" s="73">
        <v>4.53</v>
      </c>
      <c r="H86" s="82">
        <v>1</v>
      </c>
      <c r="I86" s="5">
        <f>F86*G86*H86</f>
        <v>80167.41</v>
      </c>
      <c r="J86" s="7">
        <v>2.34</v>
      </c>
      <c r="K86" s="5">
        <f>I86*J86</f>
        <v>187591.73939999999</v>
      </c>
      <c r="L86" s="5">
        <v>10</v>
      </c>
      <c r="M86" s="5">
        <f>K86*L86/100</f>
        <v>18759.173939999997</v>
      </c>
      <c r="N86" s="72"/>
      <c r="O86" s="72"/>
      <c r="P86" s="89">
        <v>20</v>
      </c>
      <c r="Q86" s="5">
        <f>F86*H86*P86/100</f>
        <v>3539.4</v>
      </c>
      <c r="R86" s="118">
        <v>100</v>
      </c>
      <c r="S86" s="76">
        <f>F86*H86*R86/100</f>
        <v>17697</v>
      </c>
      <c r="T86" s="76"/>
      <c r="U86" s="5"/>
      <c r="V86" s="76"/>
      <c r="W86" s="5"/>
      <c r="X86" s="5">
        <f>M86+O86+Q86+S86+U86+W86</f>
        <v>39995.573940000002</v>
      </c>
      <c r="Y86" s="5">
        <f>K86+X86</f>
        <v>227587.31333999999</v>
      </c>
      <c r="Z86" s="116">
        <v>1</v>
      </c>
      <c r="AA86" s="11">
        <f t="shared" si="66"/>
        <v>187591.73939999999</v>
      </c>
    </row>
    <row r="87" spans="1:27" s="12" customFormat="1" ht="18" customHeight="1">
      <c r="A87" s="86">
        <v>9</v>
      </c>
      <c r="B87" s="87" t="s">
        <v>419</v>
      </c>
      <c r="C87" s="73" t="s">
        <v>30</v>
      </c>
      <c r="D87" s="4" t="s">
        <v>20</v>
      </c>
      <c r="E87" s="72" t="s">
        <v>18</v>
      </c>
      <c r="F87" s="73">
        <v>17697</v>
      </c>
      <c r="G87" s="73">
        <v>4.53</v>
      </c>
      <c r="H87" s="82">
        <v>1</v>
      </c>
      <c r="I87" s="5">
        <f t="shared" si="60"/>
        <v>80167.41</v>
      </c>
      <c r="J87" s="7">
        <v>2.34</v>
      </c>
      <c r="K87" s="5">
        <f t="shared" si="61"/>
        <v>187591.73939999999</v>
      </c>
      <c r="L87" s="5">
        <v>10</v>
      </c>
      <c r="M87" s="5">
        <f t="shared" si="62"/>
        <v>18759.173939999997</v>
      </c>
      <c r="N87" s="72"/>
      <c r="O87" s="72"/>
      <c r="P87" s="89">
        <v>20</v>
      </c>
      <c r="Q87" s="5">
        <f>F87*H87*P87/100</f>
        <v>3539.4</v>
      </c>
      <c r="R87" s="118">
        <v>100</v>
      </c>
      <c r="S87" s="76">
        <f t="shared" si="63"/>
        <v>17697</v>
      </c>
      <c r="T87" s="76"/>
      <c r="U87" s="5"/>
      <c r="V87" s="76"/>
      <c r="W87" s="5"/>
      <c r="X87" s="5">
        <f t="shared" si="64"/>
        <v>39995.573940000002</v>
      </c>
      <c r="Y87" s="5">
        <f t="shared" si="65"/>
        <v>227587.31333999999</v>
      </c>
      <c r="Z87" s="116">
        <v>1</v>
      </c>
      <c r="AA87" s="11">
        <f t="shared" ref="AA87:AA92" si="67">K87*Z87</f>
        <v>187591.73939999999</v>
      </c>
    </row>
    <row r="88" spans="1:27" s="12" customFormat="1" ht="18" customHeight="1">
      <c r="A88" s="86">
        <v>10</v>
      </c>
      <c r="B88" s="87" t="s">
        <v>287</v>
      </c>
      <c r="C88" s="73" t="s">
        <v>31</v>
      </c>
      <c r="D88" s="88">
        <v>14.5</v>
      </c>
      <c r="E88" s="72"/>
      <c r="F88" s="73">
        <v>17697</v>
      </c>
      <c r="G88" s="73">
        <v>3.61</v>
      </c>
      <c r="H88" s="82">
        <v>1</v>
      </c>
      <c r="I88" s="5">
        <f>F88*G88*H88</f>
        <v>63886.17</v>
      </c>
      <c r="J88" s="7">
        <v>2.34</v>
      </c>
      <c r="K88" s="5">
        <f>I88*J88</f>
        <v>149493.6378</v>
      </c>
      <c r="L88" s="5">
        <v>10</v>
      </c>
      <c r="M88" s="5">
        <f t="shared" si="62"/>
        <v>14949.36378</v>
      </c>
      <c r="N88" s="72"/>
      <c r="O88" s="72"/>
      <c r="P88" s="89"/>
      <c r="Q88" s="9"/>
      <c r="R88" s="118">
        <v>100</v>
      </c>
      <c r="S88" s="76">
        <f t="shared" si="63"/>
        <v>17697</v>
      </c>
      <c r="T88" s="76"/>
      <c r="U88" s="5"/>
      <c r="V88" s="76"/>
      <c r="W88" s="5"/>
      <c r="X88" s="5">
        <f t="shared" si="64"/>
        <v>32646.36378</v>
      </c>
      <c r="Y88" s="5">
        <f t="shared" si="65"/>
        <v>182140.00157999998</v>
      </c>
      <c r="Z88" s="116">
        <v>1</v>
      </c>
      <c r="AA88" s="11">
        <f t="shared" si="67"/>
        <v>149493.6378</v>
      </c>
    </row>
    <row r="89" spans="1:27" s="12" customFormat="1" ht="18" customHeight="1">
      <c r="A89" s="86">
        <v>11</v>
      </c>
      <c r="B89" s="87" t="s">
        <v>287</v>
      </c>
      <c r="C89" s="73" t="s">
        <v>31</v>
      </c>
      <c r="D89" s="88">
        <v>23.6</v>
      </c>
      <c r="E89" s="72"/>
      <c r="F89" s="73">
        <v>17697</v>
      </c>
      <c r="G89" s="73">
        <v>3.69</v>
      </c>
      <c r="H89" s="82">
        <v>1</v>
      </c>
      <c r="I89" s="5">
        <f>F89*G89*H89</f>
        <v>65301.93</v>
      </c>
      <c r="J89" s="7">
        <v>2.34</v>
      </c>
      <c r="K89" s="5">
        <f>I89*J89</f>
        <v>152806.51619999998</v>
      </c>
      <c r="L89" s="5">
        <v>10</v>
      </c>
      <c r="M89" s="5">
        <f t="shared" si="62"/>
        <v>15280.651619999997</v>
      </c>
      <c r="N89" s="72"/>
      <c r="O89" s="72"/>
      <c r="P89" s="72"/>
      <c r="Q89" s="119"/>
      <c r="R89" s="72">
        <v>100</v>
      </c>
      <c r="S89" s="76">
        <f t="shared" si="63"/>
        <v>17697</v>
      </c>
      <c r="T89" s="76"/>
      <c r="U89" s="5"/>
      <c r="V89" s="76"/>
      <c r="W89" s="5"/>
      <c r="X89" s="5">
        <f t="shared" si="64"/>
        <v>32977.651619999997</v>
      </c>
      <c r="Y89" s="5">
        <f t="shared" si="65"/>
        <v>185784.16781999997</v>
      </c>
      <c r="Z89" s="116">
        <v>1</v>
      </c>
      <c r="AA89" s="11">
        <f t="shared" si="67"/>
        <v>152806.51619999998</v>
      </c>
    </row>
    <row r="90" spans="1:27" s="12" customFormat="1" ht="18" customHeight="1">
      <c r="A90" s="86">
        <v>12</v>
      </c>
      <c r="B90" s="87" t="s">
        <v>287</v>
      </c>
      <c r="C90" s="73" t="s">
        <v>27</v>
      </c>
      <c r="D90" s="88">
        <v>6.4</v>
      </c>
      <c r="E90" s="72" t="s">
        <v>28</v>
      </c>
      <c r="F90" s="73">
        <v>17697</v>
      </c>
      <c r="G90" s="73">
        <v>3.92</v>
      </c>
      <c r="H90" s="82">
        <v>1</v>
      </c>
      <c r="I90" s="5">
        <f>F90*G90*H90</f>
        <v>69372.240000000005</v>
      </c>
      <c r="J90" s="7">
        <v>2.34</v>
      </c>
      <c r="K90" s="5">
        <f>I90*J90</f>
        <v>162331.0416</v>
      </c>
      <c r="L90" s="5">
        <v>10</v>
      </c>
      <c r="M90" s="5">
        <f t="shared" si="62"/>
        <v>16233.104159999999</v>
      </c>
      <c r="N90" s="72"/>
      <c r="O90" s="72"/>
      <c r="P90" s="72"/>
      <c r="Q90" s="117"/>
      <c r="R90" s="72">
        <v>100</v>
      </c>
      <c r="S90" s="76">
        <f t="shared" si="63"/>
        <v>17697</v>
      </c>
      <c r="T90" s="76"/>
      <c r="U90" s="5"/>
      <c r="V90" s="76"/>
      <c r="W90" s="5"/>
      <c r="X90" s="5">
        <f t="shared" si="64"/>
        <v>33930.104160000003</v>
      </c>
      <c r="Y90" s="5">
        <f t="shared" si="65"/>
        <v>196261.14575999998</v>
      </c>
      <c r="Z90" s="116">
        <v>1</v>
      </c>
      <c r="AA90" s="11">
        <f t="shared" si="67"/>
        <v>162331.0416</v>
      </c>
    </row>
    <row r="91" spans="1:27" s="12" customFormat="1" ht="18" customHeight="1">
      <c r="A91" s="86">
        <v>13</v>
      </c>
      <c r="B91" s="87" t="s">
        <v>287</v>
      </c>
      <c r="C91" s="73" t="s">
        <v>30</v>
      </c>
      <c r="D91" s="81">
        <v>19.100000000000001</v>
      </c>
      <c r="E91" s="72" t="s">
        <v>18</v>
      </c>
      <c r="F91" s="73">
        <v>17697</v>
      </c>
      <c r="G91" s="81">
        <v>4.4000000000000004</v>
      </c>
      <c r="H91" s="82">
        <v>0.5</v>
      </c>
      <c r="I91" s="5">
        <f>F91*G91*H91</f>
        <v>38933.4</v>
      </c>
      <c r="J91" s="7">
        <v>2.34</v>
      </c>
      <c r="K91" s="5">
        <f>I91*J91</f>
        <v>91104.156000000003</v>
      </c>
      <c r="L91" s="5">
        <v>10</v>
      </c>
      <c r="M91" s="5">
        <f t="shared" si="62"/>
        <v>9110.4156000000003</v>
      </c>
      <c r="N91" s="72"/>
      <c r="O91" s="72"/>
      <c r="P91" s="89"/>
      <c r="Q91" s="9"/>
      <c r="R91" s="118">
        <v>100</v>
      </c>
      <c r="S91" s="76">
        <f t="shared" si="63"/>
        <v>8848.5</v>
      </c>
      <c r="T91" s="76"/>
      <c r="U91" s="5"/>
      <c r="V91" s="76"/>
      <c r="W91" s="5"/>
      <c r="X91" s="5">
        <f t="shared" si="64"/>
        <v>17958.9156</v>
      </c>
      <c r="Y91" s="5">
        <f t="shared" si="65"/>
        <v>109063.0716</v>
      </c>
      <c r="Z91" s="116"/>
      <c r="AA91" s="11"/>
    </row>
    <row r="92" spans="1:27" s="12" customFormat="1" ht="18" customHeight="1">
      <c r="A92" s="86">
        <v>14</v>
      </c>
      <c r="B92" s="87" t="s">
        <v>132</v>
      </c>
      <c r="C92" s="4" t="s">
        <v>31</v>
      </c>
      <c r="D92" s="60">
        <v>1.5</v>
      </c>
      <c r="E92" s="5"/>
      <c r="F92" s="4">
        <v>17697</v>
      </c>
      <c r="G92" s="4">
        <v>3.36</v>
      </c>
      <c r="H92" s="82">
        <v>1</v>
      </c>
      <c r="I92" s="5">
        <f t="shared" si="60"/>
        <v>59461.919999999998</v>
      </c>
      <c r="J92" s="7">
        <v>2.34</v>
      </c>
      <c r="K92" s="5">
        <f t="shared" si="61"/>
        <v>139140.8928</v>
      </c>
      <c r="L92" s="5">
        <v>10</v>
      </c>
      <c r="M92" s="5">
        <f t="shared" si="62"/>
        <v>13914.08928</v>
      </c>
      <c r="N92" s="72"/>
      <c r="O92" s="72"/>
      <c r="P92" s="89"/>
      <c r="Q92" s="9"/>
      <c r="R92" s="118">
        <v>100</v>
      </c>
      <c r="S92" s="76">
        <f t="shared" si="63"/>
        <v>17697</v>
      </c>
      <c r="T92" s="76"/>
      <c r="U92" s="5"/>
      <c r="V92" s="76"/>
      <c r="W92" s="5"/>
      <c r="X92" s="5">
        <f t="shared" si="64"/>
        <v>31611.08928</v>
      </c>
      <c r="Y92" s="5">
        <f t="shared" si="65"/>
        <v>170751.98207999999</v>
      </c>
      <c r="Z92" s="116">
        <v>1</v>
      </c>
      <c r="AA92" s="11">
        <f t="shared" si="67"/>
        <v>139140.8928</v>
      </c>
    </row>
    <row r="93" spans="1:27" s="94" customFormat="1" ht="18" customHeight="1">
      <c r="A93" s="86"/>
      <c r="B93" s="62" t="s">
        <v>22</v>
      </c>
      <c r="C93" s="120"/>
      <c r="D93" s="121"/>
      <c r="E93" s="72"/>
      <c r="F93" s="120"/>
      <c r="G93" s="120"/>
      <c r="H93" s="122">
        <f>SUM(H79:H92)</f>
        <v>13.5</v>
      </c>
      <c r="I93" s="123">
        <f>SUM(I79:I92)</f>
        <v>1007136.2700000003</v>
      </c>
      <c r="J93" s="124"/>
      <c r="K93" s="123">
        <f>SUM(K79:K92)</f>
        <v>2356698.8717999998</v>
      </c>
      <c r="L93" s="125"/>
      <c r="M93" s="123">
        <f>SUM(M79:M92)</f>
        <v>235669.88717999996</v>
      </c>
      <c r="N93" s="125"/>
      <c r="O93" s="123">
        <f>SUM(O79:O92)</f>
        <v>4424.25</v>
      </c>
      <c r="P93" s="125"/>
      <c r="Q93" s="123">
        <f>SUM(Q79:Q92)</f>
        <v>14157.6</v>
      </c>
      <c r="R93" s="125"/>
      <c r="S93" s="123">
        <f>SUM(S79:S92)</f>
        <v>238909.5</v>
      </c>
      <c r="T93" s="126"/>
      <c r="U93" s="123">
        <f>SUM(U79:U92)</f>
        <v>0</v>
      </c>
      <c r="V93" s="126"/>
      <c r="W93" s="123">
        <f t="shared" ref="W93:Y93" si="68">SUM(W79:W92)</f>
        <v>0</v>
      </c>
      <c r="X93" s="123">
        <f t="shared" si="68"/>
        <v>493161.23718000005</v>
      </c>
      <c r="Y93" s="123">
        <f t="shared" si="68"/>
        <v>2849860.1089799991</v>
      </c>
      <c r="Z93" s="127">
        <f>SUM(Z79:Z92)</f>
        <v>13</v>
      </c>
      <c r="AA93" s="123">
        <f>SUM(AA79:AA92)</f>
        <v>2265594.7157999999</v>
      </c>
    </row>
    <row r="94" spans="1:27" s="12" customFormat="1" ht="18" customHeight="1">
      <c r="A94" s="128" t="s">
        <v>32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29"/>
    </row>
    <row r="95" spans="1:27" s="12" customFormat="1" ht="18" customHeight="1">
      <c r="A95" s="5">
        <v>1</v>
      </c>
      <c r="B95" s="3" t="s">
        <v>33</v>
      </c>
      <c r="C95" s="4">
        <v>5</v>
      </c>
      <c r="D95" s="4"/>
      <c r="E95" s="5"/>
      <c r="F95" s="4">
        <v>17697</v>
      </c>
      <c r="G95" s="4">
        <v>2.92</v>
      </c>
      <c r="H95" s="6">
        <v>1</v>
      </c>
      <c r="I95" s="5">
        <f t="shared" ref="I95:I104" si="69">F95*G95*H95</f>
        <v>51675.24</v>
      </c>
      <c r="J95" s="7">
        <v>1.45</v>
      </c>
      <c r="K95" s="8">
        <f t="shared" ref="K95:K109" si="70">I95*J95</f>
        <v>74929.097999999998</v>
      </c>
      <c r="L95" s="5">
        <v>10</v>
      </c>
      <c r="M95" s="5">
        <f t="shared" ref="M95:M109" si="71">K95*L95/100</f>
        <v>7492.9097999999994</v>
      </c>
      <c r="N95" s="4"/>
      <c r="O95" s="5"/>
      <c r="P95" s="5"/>
      <c r="Q95" s="9"/>
      <c r="R95" s="5"/>
      <c r="S95" s="5"/>
      <c r="T95" s="5"/>
      <c r="U95" s="5"/>
      <c r="V95" s="5"/>
      <c r="W95" s="5"/>
      <c r="X95" s="5">
        <f t="shared" ref="X95:X109" si="72">M95+O95+Q95+S95+U95+W95</f>
        <v>7492.9097999999994</v>
      </c>
      <c r="Y95" s="5">
        <f t="shared" ref="Y95:Y109" si="73">K95+X95</f>
        <v>82422.007799999992</v>
      </c>
      <c r="Z95" s="10">
        <f t="shared" ref="Z95:Z103" si="74">H95</f>
        <v>1</v>
      </c>
      <c r="AA95" s="11">
        <f t="shared" ref="AA95:AA108" si="75">K95*Z95</f>
        <v>74929.097999999998</v>
      </c>
    </row>
    <row r="96" spans="1:27" s="12" customFormat="1" ht="18" customHeight="1">
      <c r="A96" s="5">
        <v>2</v>
      </c>
      <c r="B96" s="3" t="s">
        <v>542</v>
      </c>
      <c r="C96" s="4">
        <v>4</v>
      </c>
      <c r="D96" s="7"/>
      <c r="E96" s="5"/>
      <c r="F96" s="4">
        <v>17697</v>
      </c>
      <c r="G96" s="7">
        <v>2.89</v>
      </c>
      <c r="H96" s="6">
        <v>1</v>
      </c>
      <c r="I96" s="5">
        <f t="shared" si="69"/>
        <v>51144.33</v>
      </c>
      <c r="J96" s="7">
        <v>1.45</v>
      </c>
      <c r="K96" s="8">
        <f t="shared" si="70"/>
        <v>74159.2785</v>
      </c>
      <c r="L96" s="5">
        <v>10</v>
      </c>
      <c r="M96" s="5">
        <f t="shared" si="71"/>
        <v>7415.92785</v>
      </c>
      <c r="N96" s="4"/>
      <c r="O96" s="5"/>
      <c r="P96" s="5"/>
      <c r="Q96" s="5"/>
      <c r="R96" s="5"/>
      <c r="S96" s="5"/>
      <c r="T96" s="76">
        <v>30</v>
      </c>
      <c r="U96" s="5">
        <f t="shared" ref="U96:U109" si="76">(F96*H96)*T96/100</f>
        <v>5309.1</v>
      </c>
      <c r="V96" s="76"/>
      <c r="W96" s="5"/>
      <c r="X96" s="5">
        <f t="shared" si="72"/>
        <v>12725.02785</v>
      </c>
      <c r="Y96" s="5">
        <f t="shared" si="73"/>
        <v>86884.306349999999</v>
      </c>
      <c r="Z96" s="10">
        <f t="shared" si="74"/>
        <v>1</v>
      </c>
      <c r="AA96" s="11">
        <f t="shared" si="75"/>
        <v>74159.2785</v>
      </c>
    </row>
    <row r="97" spans="1:27" s="12" customFormat="1" ht="18" customHeight="1">
      <c r="A97" s="5">
        <v>3</v>
      </c>
      <c r="B97" s="3" t="s">
        <v>288</v>
      </c>
      <c r="C97" s="4">
        <v>4</v>
      </c>
      <c r="D97" s="4"/>
      <c r="E97" s="5"/>
      <c r="F97" s="4">
        <v>17697</v>
      </c>
      <c r="G97" s="7">
        <v>2.89</v>
      </c>
      <c r="H97" s="6">
        <v>1</v>
      </c>
      <c r="I97" s="5">
        <f t="shared" si="69"/>
        <v>51144.33</v>
      </c>
      <c r="J97" s="7">
        <v>1.45</v>
      </c>
      <c r="K97" s="8">
        <f t="shared" si="70"/>
        <v>74159.2785</v>
      </c>
      <c r="L97" s="5">
        <v>10</v>
      </c>
      <c r="M97" s="5">
        <f t="shared" si="71"/>
        <v>7415.92785</v>
      </c>
      <c r="N97" s="4"/>
      <c r="O97" s="5"/>
      <c r="P97" s="5"/>
      <c r="Q97" s="5"/>
      <c r="R97" s="5"/>
      <c r="S97" s="5"/>
      <c r="T97" s="76">
        <v>30</v>
      </c>
      <c r="U97" s="5">
        <f t="shared" si="76"/>
        <v>5309.1</v>
      </c>
      <c r="V97" s="76"/>
      <c r="W97" s="5"/>
      <c r="X97" s="5">
        <f t="shared" si="72"/>
        <v>12725.02785</v>
      </c>
      <c r="Y97" s="5">
        <f t="shared" si="73"/>
        <v>86884.306349999999</v>
      </c>
      <c r="Z97" s="10">
        <f t="shared" si="74"/>
        <v>1</v>
      </c>
      <c r="AA97" s="11">
        <f t="shared" si="75"/>
        <v>74159.2785</v>
      </c>
    </row>
    <row r="98" spans="1:27" s="12" customFormat="1" ht="18" customHeight="1">
      <c r="A98" s="5">
        <v>4</v>
      </c>
      <c r="B98" s="3" t="s">
        <v>288</v>
      </c>
      <c r="C98" s="4">
        <v>4</v>
      </c>
      <c r="D98" s="4"/>
      <c r="E98" s="5"/>
      <c r="F98" s="4">
        <v>17697</v>
      </c>
      <c r="G98" s="7">
        <v>2.89</v>
      </c>
      <c r="H98" s="6">
        <v>1</v>
      </c>
      <c r="I98" s="5">
        <f t="shared" si="69"/>
        <v>51144.33</v>
      </c>
      <c r="J98" s="7">
        <v>1.45</v>
      </c>
      <c r="K98" s="8">
        <f t="shared" si="70"/>
        <v>74159.2785</v>
      </c>
      <c r="L98" s="5">
        <v>10</v>
      </c>
      <c r="M98" s="5">
        <f t="shared" si="71"/>
        <v>7415.92785</v>
      </c>
      <c r="N98" s="4"/>
      <c r="O98" s="5"/>
      <c r="P98" s="5"/>
      <c r="Q98" s="5"/>
      <c r="R98" s="5"/>
      <c r="S98" s="5"/>
      <c r="T98" s="76">
        <v>30</v>
      </c>
      <c r="U98" s="5">
        <f t="shared" si="76"/>
        <v>5309.1</v>
      </c>
      <c r="V98" s="76"/>
      <c r="W98" s="5"/>
      <c r="X98" s="5">
        <f t="shared" si="72"/>
        <v>12725.02785</v>
      </c>
      <c r="Y98" s="5">
        <f t="shared" si="73"/>
        <v>86884.306349999999</v>
      </c>
      <c r="Z98" s="10">
        <f t="shared" si="74"/>
        <v>1</v>
      </c>
      <c r="AA98" s="11">
        <f t="shared" si="75"/>
        <v>74159.2785</v>
      </c>
    </row>
    <row r="99" spans="1:27" s="12" customFormat="1" ht="18" customHeight="1">
      <c r="A99" s="5">
        <v>5</v>
      </c>
      <c r="B99" s="3" t="s">
        <v>288</v>
      </c>
      <c r="C99" s="4">
        <v>4</v>
      </c>
      <c r="D99" s="4"/>
      <c r="E99" s="5"/>
      <c r="F99" s="4">
        <v>17697</v>
      </c>
      <c r="G99" s="7">
        <v>2.89</v>
      </c>
      <c r="H99" s="6">
        <v>1</v>
      </c>
      <c r="I99" s="5">
        <f t="shared" si="69"/>
        <v>51144.33</v>
      </c>
      <c r="J99" s="7">
        <v>1.45</v>
      </c>
      <c r="K99" s="8">
        <f t="shared" si="70"/>
        <v>74159.2785</v>
      </c>
      <c r="L99" s="5">
        <v>10</v>
      </c>
      <c r="M99" s="5">
        <f t="shared" si="71"/>
        <v>7415.92785</v>
      </c>
      <c r="N99" s="4"/>
      <c r="O99" s="5"/>
      <c r="P99" s="5"/>
      <c r="Q99" s="5"/>
      <c r="R99" s="5"/>
      <c r="S99" s="5"/>
      <c r="T99" s="76">
        <v>30</v>
      </c>
      <c r="U99" s="5">
        <f t="shared" si="76"/>
        <v>5309.1</v>
      </c>
      <c r="V99" s="76"/>
      <c r="W99" s="5"/>
      <c r="X99" s="5">
        <f t="shared" si="72"/>
        <v>12725.02785</v>
      </c>
      <c r="Y99" s="5">
        <f t="shared" si="73"/>
        <v>86884.306349999999</v>
      </c>
      <c r="Z99" s="10">
        <f t="shared" si="74"/>
        <v>1</v>
      </c>
      <c r="AA99" s="11">
        <f t="shared" si="75"/>
        <v>74159.2785</v>
      </c>
    </row>
    <row r="100" spans="1:27" s="12" customFormat="1" ht="18" customHeight="1">
      <c r="A100" s="5">
        <v>6</v>
      </c>
      <c r="B100" s="3" t="s">
        <v>288</v>
      </c>
      <c r="C100" s="4">
        <v>4</v>
      </c>
      <c r="D100" s="7"/>
      <c r="E100" s="5"/>
      <c r="F100" s="4">
        <v>17697</v>
      </c>
      <c r="G100" s="7">
        <v>2.89</v>
      </c>
      <c r="H100" s="6">
        <v>1</v>
      </c>
      <c r="I100" s="5">
        <f>F100*G100*H100</f>
        <v>51144.33</v>
      </c>
      <c r="J100" s="7">
        <v>1.45</v>
      </c>
      <c r="K100" s="8">
        <f>I100*J100</f>
        <v>74159.2785</v>
      </c>
      <c r="L100" s="5">
        <v>10</v>
      </c>
      <c r="M100" s="5">
        <f>K100*L100/100</f>
        <v>7415.92785</v>
      </c>
      <c r="N100" s="4"/>
      <c r="O100" s="5"/>
      <c r="P100" s="5"/>
      <c r="Q100" s="5"/>
      <c r="R100" s="5"/>
      <c r="S100" s="5"/>
      <c r="T100" s="76">
        <v>30</v>
      </c>
      <c r="U100" s="5">
        <f>(F100*H100)*T100/100</f>
        <v>5309.1</v>
      </c>
      <c r="V100" s="76"/>
      <c r="W100" s="5"/>
      <c r="X100" s="5">
        <f>M100+O100+Q100+S100+U100+W100</f>
        <v>12725.02785</v>
      </c>
      <c r="Y100" s="5">
        <f>K100+X100</f>
        <v>86884.306349999999</v>
      </c>
      <c r="Z100" s="10">
        <f t="shared" si="74"/>
        <v>1</v>
      </c>
      <c r="AA100" s="11">
        <f t="shared" si="75"/>
        <v>74159.2785</v>
      </c>
    </row>
    <row r="101" spans="1:27" s="12" customFormat="1" ht="18" customHeight="1">
      <c r="A101" s="5">
        <v>7</v>
      </c>
      <c r="B101" s="3" t="s">
        <v>420</v>
      </c>
      <c r="C101" s="4">
        <v>4</v>
      </c>
      <c r="D101" s="7"/>
      <c r="E101" s="5"/>
      <c r="F101" s="4">
        <v>17697</v>
      </c>
      <c r="G101" s="7">
        <v>2.89</v>
      </c>
      <c r="H101" s="6">
        <v>1</v>
      </c>
      <c r="I101" s="5">
        <f t="shared" si="69"/>
        <v>51144.33</v>
      </c>
      <c r="J101" s="7">
        <v>1.45</v>
      </c>
      <c r="K101" s="8">
        <f t="shared" si="70"/>
        <v>74159.2785</v>
      </c>
      <c r="L101" s="5">
        <v>10</v>
      </c>
      <c r="M101" s="5">
        <f t="shared" si="71"/>
        <v>7415.92785</v>
      </c>
      <c r="N101" s="4"/>
      <c r="O101" s="5"/>
      <c r="P101" s="89">
        <v>20</v>
      </c>
      <c r="Q101" s="5">
        <f t="shared" ref="Q101:Q104" si="77">F101*H101*P101/100</f>
        <v>3539.4</v>
      </c>
      <c r="R101" s="72"/>
      <c r="S101" s="76"/>
      <c r="T101" s="76">
        <v>30</v>
      </c>
      <c r="U101" s="5">
        <f t="shared" si="76"/>
        <v>5309.1</v>
      </c>
      <c r="V101" s="76"/>
      <c r="W101" s="5"/>
      <c r="X101" s="5">
        <f t="shared" si="72"/>
        <v>16264.42785</v>
      </c>
      <c r="Y101" s="5">
        <f t="shared" si="73"/>
        <v>90423.706349999993</v>
      </c>
      <c r="Z101" s="10">
        <f t="shared" si="74"/>
        <v>1</v>
      </c>
      <c r="AA101" s="11">
        <f t="shared" si="75"/>
        <v>74159.2785</v>
      </c>
    </row>
    <row r="102" spans="1:27" s="12" customFormat="1" ht="18" customHeight="1">
      <c r="A102" s="5">
        <v>8</v>
      </c>
      <c r="B102" s="3" t="s">
        <v>420</v>
      </c>
      <c r="C102" s="4">
        <v>4</v>
      </c>
      <c r="D102" s="7"/>
      <c r="E102" s="5"/>
      <c r="F102" s="4">
        <v>17697</v>
      </c>
      <c r="G102" s="7">
        <v>2.89</v>
      </c>
      <c r="H102" s="6">
        <v>1</v>
      </c>
      <c r="I102" s="5">
        <f t="shared" si="69"/>
        <v>51144.33</v>
      </c>
      <c r="J102" s="7">
        <v>1.45</v>
      </c>
      <c r="K102" s="8">
        <f t="shared" si="70"/>
        <v>74159.2785</v>
      </c>
      <c r="L102" s="5">
        <v>10</v>
      </c>
      <c r="M102" s="5">
        <f t="shared" si="71"/>
        <v>7415.92785</v>
      </c>
      <c r="N102" s="4"/>
      <c r="O102" s="5"/>
      <c r="P102" s="89">
        <v>20</v>
      </c>
      <c r="Q102" s="5">
        <f t="shared" si="77"/>
        <v>3539.4</v>
      </c>
      <c r="R102" s="72"/>
      <c r="S102" s="76"/>
      <c r="T102" s="76">
        <v>30</v>
      </c>
      <c r="U102" s="5">
        <f t="shared" si="76"/>
        <v>5309.1</v>
      </c>
      <c r="V102" s="76"/>
      <c r="W102" s="5"/>
      <c r="X102" s="5">
        <f t="shared" si="72"/>
        <v>16264.42785</v>
      </c>
      <c r="Y102" s="5">
        <f t="shared" si="73"/>
        <v>90423.706349999993</v>
      </c>
      <c r="Z102" s="10">
        <f t="shared" si="74"/>
        <v>1</v>
      </c>
      <c r="AA102" s="11">
        <f t="shared" si="75"/>
        <v>74159.2785</v>
      </c>
    </row>
    <row r="103" spans="1:27" s="12" customFormat="1" ht="18" customHeight="1">
      <c r="A103" s="5">
        <v>9</v>
      </c>
      <c r="B103" s="3" t="s">
        <v>420</v>
      </c>
      <c r="C103" s="4">
        <v>4</v>
      </c>
      <c r="D103" s="7"/>
      <c r="E103" s="5"/>
      <c r="F103" s="4">
        <v>17697</v>
      </c>
      <c r="G103" s="7">
        <v>2.89</v>
      </c>
      <c r="H103" s="6">
        <v>1</v>
      </c>
      <c r="I103" s="5">
        <f>F103*G103*H103</f>
        <v>51144.33</v>
      </c>
      <c r="J103" s="7">
        <v>1.45</v>
      </c>
      <c r="K103" s="8">
        <f t="shared" si="70"/>
        <v>74159.2785</v>
      </c>
      <c r="L103" s="5">
        <v>10</v>
      </c>
      <c r="M103" s="5">
        <f t="shared" si="71"/>
        <v>7415.92785</v>
      </c>
      <c r="N103" s="4"/>
      <c r="O103" s="5"/>
      <c r="P103" s="89">
        <v>20</v>
      </c>
      <c r="Q103" s="5">
        <f t="shared" si="77"/>
        <v>3539.4</v>
      </c>
      <c r="R103" s="72"/>
      <c r="S103" s="76"/>
      <c r="T103" s="76">
        <v>30</v>
      </c>
      <c r="U103" s="5">
        <f t="shared" si="76"/>
        <v>5309.1</v>
      </c>
      <c r="V103" s="76"/>
      <c r="W103" s="5"/>
      <c r="X103" s="5">
        <f t="shared" si="72"/>
        <v>16264.42785</v>
      </c>
      <c r="Y103" s="5">
        <f t="shared" si="73"/>
        <v>90423.706349999993</v>
      </c>
      <c r="Z103" s="10">
        <f t="shared" si="74"/>
        <v>1</v>
      </c>
      <c r="AA103" s="11">
        <f t="shared" si="75"/>
        <v>74159.2785</v>
      </c>
    </row>
    <row r="104" spans="1:27" s="12" customFormat="1" ht="18" customHeight="1">
      <c r="A104" s="5">
        <v>10</v>
      </c>
      <c r="B104" s="3" t="s">
        <v>420</v>
      </c>
      <c r="C104" s="4">
        <v>4</v>
      </c>
      <c r="D104" s="7"/>
      <c r="E104" s="5"/>
      <c r="F104" s="4">
        <v>17697</v>
      </c>
      <c r="G104" s="7">
        <v>2.89</v>
      </c>
      <c r="H104" s="6">
        <v>1</v>
      </c>
      <c r="I104" s="5">
        <f t="shared" si="69"/>
        <v>51144.33</v>
      </c>
      <c r="J104" s="7">
        <v>1.45</v>
      </c>
      <c r="K104" s="8">
        <f t="shared" si="70"/>
        <v>74159.2785</v>
      </c>
      <c r="L104" s="5">
        <v>10</v>
      </c>
      <c r="M104" s="5">
        <f t="shared" si="71"/>
        <v>7415.92785</v>
      </c>
      <c r="N104" s="4"/>
      <c r="O104" s="5"/>
      <c r="P104" s="89">
        <v>20</v>
      </c>
      <c r="Q104" s="5">
        <f t="shared" si="77"/>
        <v>3539.4</v>
      </c>
      <c r="R104" s="72"/>
      <c r="S104" s="76"/>
      <c r="T104" s="76">
        <v>30</v>
      </c>
      <c r="U104" s="5">
        <f t="shared" si="76"/>
        <v>5309.1</v>
      </c>
      <c r="V104" s="76"/>
      <c r="W104" s="5"/>
      <c r="X104" s="5">
        <f t="shared" si="72"/>
        <v>16264.42785</v>
      </c>
      <c r="Y104" s="5">
        <f t="shared" si="73"/>
        <v>90423.706349999993</v>
      </c>
      <c r="Z104" s="10">
        <v>1</v>
      </c>
      <c r="AA104" s="11">
        <f t="shared" si="75"/>
        <v>74159.2785</v>
      </c>
    </row>
    <row r="105" spans="1:27" s="12" customFormat="1" ht="18" customHeight="1">
      <c r="A105" s="5">
        <v>11</v>
      </c>
      <c r="B105" s="3" t="s">
        <v>289</v>
      </c>
      <c r="C105" s="4">
        <v>4</v>
      </c>
      <c r="D105" s="4"/>
      <c r="E105" s="5"/>
      <c r="F105" s="4">
        <v>17697</v>
      </c>
      <c r="G105" s="7">
        <v>2.89</v>
      </c>
      <c r="H105" s="6">
        <v>1</v>
      </c>
      <c r="I105" s="5">
        <f>F105*G105*H105</f>
        <v>51144.33</v>
      </c>
      <c r="J105" s="7">
        <v>1.45</v>
      </c>
      <c r="K105" s="8">
        <f t="shared" si="70"/>
        <v>74159.2785</v>
      </c>
      <c r="L105" s="5">
        <v>10</v>
      </c>
      <c r="M105" s="5">
        <f t="shared" si="71"/>
        <v>7415.92785</v>
      </c>
      <c r="N105" s="4"/>
      <c r="O105" s="5"/>
      <c r="P105" s="5"/>
      <c r="Q105" s="5"/>
      <c r="R105" s="5"/>
      <c r="S105" s="5"/>
      <c r="T105" s="76">
        <v>30</v>
      </c>
      <c r="U105" s="5">
        <f t="shared" si="76"/>
        <v>5309.1</v>
      </c>
      <c r="V105" s="76"/>
      <c r="W105" s="5"/>
      <c r="X105" s="5">
        <f t="shared" si="72"/>
        <v>12725.02785</v>
      </c>
      <c r="Y105" s="5">
        <f t="shared" si="73"/>
        <v>86884.306349999999</v>
      </c>
      <c r="Z105" s="10">
        <f>H105</f>
        <v>1</v>
      </c>
      <c r="AA105" s="11">
        <f t="shared" si="75"/>
        <v>74159.2785</v>
      </c>
    </row>
    <row r="106" spans="1:27" s="12" customFormat="1" ht="18" customHeight="1">
      <c r="A106" s="5">
        <v>12</v>
      </c>
      <c r="B106" s="3" t="s">
        <v>289</v>
      </c>
      <c r="C106" s="4">
        <v>4</v>
      </c>
      <c r="D106" s="4"/>
      <c r="E106" s="5"/>
      <c r="F106" s="4">
        <v>17697</v>
      </c>
      <c r="G106" s="7">
        <v>2.89</v>
      </c>
      <c r="H106" s="6">
        <v>1</v>
      </c>
      <c r="I106" s="5">
        <f>F106*G106*H106</f>
        <v>51144.33</v>
      </c>
      <c r="J106" s="7">
        <v>1.45</v>
      </c>
      <c r="K106" s="8">
        <f t="shared" si="70"/>
        <v>74159.2785</v>
      </c>
      <c r="L106" s="5">
        <v>10</v>
      </c>
      <c r="M106" s="5">
        <f t="shared" si="71"/>
        <v>7415.92785</v>
      </c>
      <c r="N106" s="4"/>
      <c r="O106" s="5"/>
      <c r="P106" s="5"/>
      <c r="Q106" s="5"/>
      <c r="R106" s="5"/>
      <c r="S106" s="5"/>
      <c r="T106" s="76">
        <v>30</v>
      </c>
      <c r="U106" s="5">
        <f t="shared" si="76"/>
        <v>5309.1</v>
      </c>
      <c r="V106" s="76"/>
      <c r="W106" s="5"/>
      <c r="X106" s="5">
        <f t="shared" si="72"/>
        <v>12725.02785</v>
      </c>
      <c r="Y106" s="5">
        <f t="shared" si="73"/>
        <v>86884.306349999999</v>
      </c>
      <c r="Z106" s="10">
        <f>H106</f>
        <v>1</v>
      </c>
      <c r="AA106" s="11">
        <f t="shared" si="75"/>
        <v>74159.2785</v>
      </c>
    </row>
    <row r="107" spans="1:27" s="12" customFormat="1" ht="18" customHeight="1">
      <c r="A107" s="5">
        <v>13</v>
      </c>
      <c r="B107" s="3" t="s">
        <v>289</v>
      </c>
      <c r="C107" s="4">
        <v>4</v>
      </c>
      <c r="D107" s="4"/>
      <c r="E107" s="5"/>
      <c r="F107" s="4">
        <v>17697</v>
      </c>
      <c r="G107" s="7">
        <v>2.89</v>
      </c>
      <c r="H107" s="6">
        <v>1</v>
      </c>
      <c r="I107" s="5">
        <f>F107*G107*H107</f>
        <v>51144.33</v>
      </c>
      <c r="J107" s="7">
        <v>1.45</v>
      </c>
      <c r="K107" s="8">
        <f t="shared" si="70"/>
        <v>74159.2785</v>
      </c>
      <c r="L107" s="5">
        <v>10</v>
      </c>
      <c r="M107" s="5">
        <f t="shared" si="71"/>
        <v>7415.92785</v>
      </c>
      <c r="N107" s="4"/>
      <c r="O107" s="5"/>
      <c r="P107" s="5"/>
      <c r="Q107" s="5"/>
      <c r="R107" s="5"/>
      <c r="S107" s="5"/>
      <c r="T107" s="76">
        <v>30</v>
      </c>
      <c r="U107" s="5">
        <f t="shared" si="76"/>
        <v>5309.1</v>
      </c>
      <c r="V107" s="76"/>
      <c r="W107" s="5"/>
      <c r="X107" s="5">
        <f t="shared" si="72"/>
        <v>12725.02785</v>
      </c>
      <c r="Y107" s="5">
        <f t="shared" si="73"/>
        <v>86884.306349999999</v>
      </c>
      <c r="Z107" s="10">
        <f>H107</f>
        <v>1</v>
      </c>
      <c r="AA107" s="11">
        <f t="shared" si="75"/>
        <v>74159.2785</v>
      </c>
    </row>
    <row r="108" spans="1:27" s="12" customFormat="1" ht="18" customHeight="1">
      <c r="A108" s="5">
        <v>14</v>
      </c>
      <c r="B108" s="3" t="s">
        <v>289</v>
      </c>
      <c r="C108" s="4">
        <v>4</v>
      </c>
      <c r="D108" s="4"/>
      <c r="E108" s="5"/>
      <c r="F108" s="4">
        <v>17697</v>
      </c>
      <c r="G108" s="7">
        <v>2.89</v>
      </c>
      <c r="H108" s="6">
        <v>1</v>
      </c>
      <c r="I108" s="5">
        <f>F108*G108*H108</f>
        <v>51144.33</v>
      </c>
      <c r="J108" s="7">
        <v>1.45</v>
      </c>
      <c r="K108" s="8">
        <f t="shared" ref="K108" si="78">I108*J108</f>
        <v>74159.2785</v>
      </c>
      <c r="L108" s="5">
        <v>10</v>
      </c>
      <c r="M108" s="5">
        <f t="shared" ref="M108" si="79">K108*L108/100</f>
        <v>7415.92785</v>
      </c>
      <c r="N108" s="4"/>
      <c r="O108" s="5"/>
      <c r="P108" s="5"/>
      <c r="Q108" s="5"/>
      <c r="R108" s="5"/>
      <c r="S108" s="5"/>
      <c r="T108" s="76">
        <v>30</v>
      </c>
      <c r="U108" s="5">
        <f t="shared" ref="U108" si="80">(F108*H108)*T108/100</f>
        <v>5309.1</v>
      </c>
      <c r="V108" s="76"/>
      <c r="W108" s="5"/>
      <c r="X108" s="5">
        <f t="shared" ref="X108" si="81">M108+O108+Q108+S108+U108+W108</f>
        <v>12725.02785</v>
      </c>
      <c r="Y108" s="5">
        <f t="shared" ref="Y108" si="82">K108+X108</f>
        <v>86884.306349999999</v>
      </c>
      <c r="Z108" s="10">
        <f>H108</f>
        <v>1</v>
      </c>
      <c r="AA108" s="11">
        <f t="shared" si="75"/>
        <v>74159.2785</v>
      </c>
    </row>
    <row r="109" spans="1:27" s="12" customFormat="1" ht="18" customHeight="1">
      <c r="A109" s="5">
        <v>15</v>
      </c>
      <c r="B109" s="3" t="s">
        <v>523</v>
      </c>
      <c r="C109" s="4">
        <v>4</v>
      </c>
      <c r="D109" s="4"/>
      <c r="E109" s="5"/>
      <c r="F109" s="4">
        <v>17697</v>
      </c>
      <c r="G109" s="7">
        <v>2.89</v>
      </c>
      <c r="H109" s="74">
        <v>0.25</v>
      </c>
      <c r="I109" s="5">
        <f>F109*G109*H109</f>
        <v>12786.0825</v>
      </c>
      <c r="J109" s="7">
        <v>1.45</v>
      </c>
      <c r="K109" s="8">
        <f t="shared" si="70"/>
        <v>18539.819625</v>
      </c>
      <c r="L109" s="5">
        <v>10</v>
      </c>
      <c r="M109" s="5">
        <f t="shared" si="71"/>
        <v>1853.9819625</v>
      </c>
      <c r="N109" s="4"/>
      <c r="O109" s="5"/>
      <c r="P109" s="5"/>
      <c r="Q109" s="5"/>
      <c r="R109" s="5"/>
      <c r="S109" s="5"/>
      <c r="T109" s="76">
        <v>30</v>
      </c>
      <c r="U109" s="5">
        <f t="shared" si="76"/>
        <v>1327.2750000000001</v>
      </c>
      <c r="V109" s="76"/>
      <c r="W109" s="5"/>
      <c r="X109" s="5">
        <f t="shared" si="72"/>
        <v>3181.2569625000001</v>
      </c>
      <c r="Y109" s="5">
        <f t="shared" si="73"/>
        <v>21721.0765875</v>
      </c>
      <c r="Z109" s="10"/>
      <c r="AA109" s="11"/>
    </row>
    <row r="110" spans="1:27" s="104" customFormat="1" ht="18" customHeight="1">
      <c r="A110" s="5"/>
      <c r="B110" s="62" t="s">
        <v>22</v>
      </c>
      <c r="C110" s="61"/>
      <c r="D110" s="93"/>
      <c r="E110" s="5"/>
      <c r="F110" s="61"/>
      <c r="G110" s="61"/>
      <c r="H110" s="75">
        <f>SUM(H95:H109)</f>
        <v>14.25</v>
      </c>
      <c r="I110" s="66">
        <f>SUM(I95:I109)</f>
        <v>729337.61250000005</v>
      </c>
      <c r="J110" s="64"/>
      <c r="K110" s="66">
        <f>SUM(K95:K109)</f>
        <v>1057539.5381250002</v>
      </c>
      <c r="L110" s="64"/>
      <c r="M110" s="66">
        <f>SUM(M95:M109)</f>
        <v>105753.95381250003</v>
      </c>
      <c r="N110" s="64"/>
      <c r="O110" s="66">
        <f>SUM(O95:O109)</f>
        <v>0</v>
      </c>
      <c r="P110" s="64"/>
      <c r="Q110" s="66">
        <f>SUM(Q95:Q109)</f>
        <v>14157.6</v>
      </c>
      <c r="R110" s="64"/>
      <c r="S110" s="66">
        <f>SUM(S95:S109)</f>
        <v>0</v>
      </c>
      <c r="T110" s="64"/>
      <c r="U110" s="66">
        <f>SUM(U95:U109)</f>
        <v>70345.574999999983</v>
      </c>
      <c r="V110" s="64"/>
      <c r="W110" s="66">
        <f t="shared" ref="W110:Y110" si="83">SUM(W95:W109)</f>
        <v>0</v>
      </c>
      <c r="X110" s="66">
        <f t="shared" si="83"/>
        <v>190257.12881250007</v>
      </c>
      <c r="Y110" s="66">
        <f t="shared" si="83"/>
        <v>1247796.6669375</v>
      </c>
      <c r="Z110" s="130">
        <f>SUM(Z95:Z109)</f>
        <v>14</v>
      </c>
      <c r="AA110" s="66">
        <f>SUM(AA95:AA109)</f>
        <v>1038999.7185000002</v>
      </c>
    </row>
    <row r="111" spans="1:27" s="104" customFormat="1" ht="18" customHeight="1">
      <c r="A111" s="5"/>
      <c r="B111" s="131" t="s">
        <v>290</v>
      </c>
      <c r="C111" s="61"/>
      <c r="D111" s="93"/>
      <c r="E111" s="5"/>
      <c r="F111" s="61"/>
      <c r="G111" s="61"/>
      <c r="H111" s="75">
        <f>H77+H93+H110</f>
        <v>34.25</v>
      </c>
      <c r="I111" s="66">
        <f>I77+I93+I110</f>
        <v>2319678.5175000001</v>
      </c>
      <c r="J111" s="66"/>
      <c r="K111" s="66">
        <f>K77+K93+K110</f>
        <v>5408798.2616249993</v>
      </c>
      <c r="L111" s="66"/>
      <c r="M111" s="66">
        <f>M77+M93+M110</f>
        <v>540879.82616249996</v>
      </c>
      <c r="N111" s="66"/>
      <c r="O111" s="66">
        <f>O77+O93+O110</f>
        <v>13272.75</v>
      </c>
      <c r="P111" s="66"/>
      <c r="Q111" s="66">
        <f>Q77+Q93+Q110</f>
        <v>31854.6</v>
      </c>
      <c r="R111" s="66"/>
      <c r="S111" s="66">
        <f>S77+S93+S110</f>
        <v>398182.5</v>
      </c>
      <c r="T111" s="66"/>
      <c r="U111" s="66">
        <f>U77+U93+U110</f>
        <v>70345.574999999983</v>
      </c>
      <c r="V111" s="66"/>
      <c r="W111" s="66">
        <f t="shared" ref="W111:Y111" si="84">W77+W93+W110</f>
        <v>0</v>
      </c>
      <c r="X111" s="66">
        <f t="shared" si="84"/>
        <v>1054535.2511625001</v>
      </c>
      <c r="Y111" s="66">
        <f t="shared" si="84"/>
        <v>6463333.5127874985</v>
      </c>
      <c r="Z111" s="65">
        <f>Z77+Z93+Z110</f>
        <v>31</v>
      </c>
      <c r="AA111" s="66">
        <f>AA77+AA93+AA110</f>
        <v>4512648.2846999997</v>
      </c>
    </row>
    <row r="112" spans="1:27" s="59" customFormat="1" ht="18" customHeight="1">
      <c r="A112" s="58" t="s">
        <v>243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59" customFormat="1" ht="18" customHeight="1">
      <c r="A113" s="69" t="s">
        <v>138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</row>
    <row r="114" spans="1:27" s="59" customFormat="1" ht="18" customHeight="1">
      <c r="A114" s="4">
        <v>1</v>
      </c>
      <c r="B114" s="3" t="s">
        <v>286</v>
      </c>
      <c r="C114" s="4" t="s">
        <v>526</v>
      </c>
      <c r="D114" s="60">
        <v>9.6</v>
      </c>
      <c r="E114" s="5" t="s">
        <v>46</v>
      </c>
      <c r="F114" s="4">
        <v>17697</v>
      </c>
      <c r="G114" s="4">
        <v>5.14</v>
      </c>
      <c r="H114" s="74">
        <v>0.25</v>
      </c>
      <c r="I114" s="5">
        <f t="shared" ref="I114:I119" si="85">F114*G114*H114</f>
        <v>22740.644999999997</v>
      </c>
      <c r="J114" s="7">
        <v>3.42</v>
      </c>
      <c r="K114" s="5">
        <f t="shared" ref="K114:K119" si="86">I114*J114</f>
        <v>77773.005899999989</v>
      </c>
      <c r="L114" s="5">
        <v>10</v>
      </c>
      <c r="M114" s="5">
        <f t="shared" ref="M114:M119" si="87">K114*L114/100</f>
        <v>7777.3005899999989</v>
      </c>
      <c r="N114" s="5">
        <v>50</v>
      </c>
      <c r="O114" s="5">
        <f>(F114*H114)*N114/100</f>
        <v>2212.125</v>
      </c>
      <c r="P114" s="132"/>
      <c r="Q114" s="5"/>
      <c r="R114" s="4"/>
      <c r="S114" s="76"/>
      <c r="T114" s="4"/>
      <c r="U114" s="4"/>
      <c r="V114" s="4"/>
      <c r="W114" s="4"/>
      <c r="X114" s="5">
        <f t="shared" ref="X114:X119" si="88">M114+O114+Q114+S114+U114+W114</f>
        <v>9989.4255899999989</v>
      </c>
      <c r="Y114" s="5">
        <f t="shared" ref="Y114:Y115" si="89">K114+X114</f>
        <v>87762.431489999988</v>
      </c>
      <c r="Z114" s="133">
        <f>H114</f>
        <v>0.25</v>
      </c>
      <c r="AA114" s="11">
        <f>K114</f>
        <v>77773.005899999989</v>
      </c>
    </row>
    <row r="115" spans="1:27" s="59" customFormat="1" ht="18" customHeight="1">
      <c r="A115" s="4">
        <v>2</v>
      </c>
      <c r="B115" s="3" t="s">
        <v>146</v>
      </c>
      <c r="C115" s="4" t="s">
        <v>21</v>
      </c>
      <c r="D115" s="60">
        <v>9.6</v>
      </c>
      <c r="E115" s="5"/>
      <c r="F115" s="4">
        <v>17697</v>
      </c>
      <c r="G115" s="4">
        <v>4.3499999999999996</v>
      </c>
      <c r="H115" s="6">
        <v>0.5</v>
      </c>
      <c r="I115" s="5">
        <f t="shared" si="85"/>
        <v>38490.974999999999</v>
      </c>
      <c r="J115" s="7">
        <v>3.42</v>
      </c>
      <c r="K115" s="5">
        <f t="shared" si="86"/>
        <v>131639.13449999999</v>
      </c>
      <c r="L115" s="5">
        <v>10</v>
      </c>
      <c r="M115" s="5">
        <f t="shared" si="87"/>
        <v>13163.913449999998</v>
      </c>
      <c r="N115" s="5"/>
      <c r="O115" s="4"/>
      <c r="P115" s="132"/>
      <c r="Q115" s="5"/>
      <c r="R115" s="4">
        <v>150</v>
      </c>
      <c r="S115" s="76">
        <f t="shared" ref="S115:S119" si="90">F115*H115*R115/100</f>
        <v>13272.75</v>
      </c>
      <c r="T115" s="4"/>
      <c r="U115" s="4"/>
      <c r="V115" s="4"/>
      <c r="W115" s="4"/>
      <c r="X115" s="5">
        <f t="shared" si="88"/>
        <v>26436.66345</v>
      </c>
      <c r="Y115" s="5">
        <f t="shared" si="89"/>
        <v>158075.79794999998</v>
      </c>
      <c r="Z115" s="10">
        <f>H115</f>
        <v>0.5</v>
      </c>
      <c r="AA115" s="11">
        <f>K115</f>
        <v>131639.13449999999</v>
      </c>
    </row>
    <row r="116" spans="1:27" s="59" customFormat="1" ht="18" customHeight="1">
      <c r="A116" s="4">
        <v>3</v>
      </c>
      <c r="B116" s="3" t="s">
        <v>557</v>
      </c>
      <c r="C116" s="4" t="s">
        <v>134</v>
      </c>
      <c r="D116" s="60">
        <v>11.5</v>
      </c>
      <c r="E116" s="5" t="s">
        <v>46</v>
      </c>
      <c r="F116" s="4">
        <v>17697</v>
      </c>
      <c r="G116" s="4">
        <v>5.21</v>
      </c>
      <c r="H116" s="6">
        <v>0.5</v>
      </c>
      <c r="I116" s="5">
        <f t="shared" si="85"/>
        <v>46100.684999999998</v>
      </c>
      <c r="J116" s="7">
        <v>3.42</v>
      </c>
      <c r="K116" s="5">
        <f t="shared" si="86"/>
        <v>157664.34269999998</v>
      </c>
      <c r="L116" s="5">
        <v>10</v>
      </c>
      <c r="M116" s="5">
        <f t="shared" si="87"/>
        <v>15766.434269999996</v>
      </c>
      <c r="N116" s="5"/>
      <c r="O116" s="5"/>
      <c r="P116" s="132"/>
      <c r="Q116" s="5"/>
      <c r="R116" s="4">
        <v>150</v>
      </c>
      <c r="S116" s="76">
        <f t="shared" si="90"/>
        <v>13272.75</v>
      </c>
      <c r="T116" s="4"/>
      <c r="U116" s="4"/>
      <c r="V116" s="4"/>
      <c r="W116" s="4"/>
      <c r="X116" s="5">
        <f t="shared" si="88"/>
        <v>29039.184269999998</v>
      </c>
      <c r="Y116" s="5">
        <f>K116+X116</f>
        <v>186703.52696999998</v>
      </c>
      <c r="Z116" s="10"/>
      <c r="AA116" s="11"/>
    </row>
    <row r="117" spans="1:27" s="59" customFormat="1" ht="18" customHeight="1">
      <c r="A117" s="4">
        <v>4</v>
      </c>
      <c r="B117" s="3" t="s">
        <v>103</v>
      </c>
      <c r="C117" s="4" t="s">
        <v>21</v>
      </c>
      <c r="D117" s="60">
        <v>7</v>
      </c>
      <c r="E117" s="5"/>
      <c r="F117" s="4">
        <v>17697</v>
      </c>
      <c r="G117" s="7">
        <v>4.3499999999999996</v>
      </c>
      <c r="H117" s="6">
        <v>1</v>
      </c>
      <c r="I117" s="5">
        <f t="shared" ref="I117" si="91">F117*G117*H117</f>
        <v>76981.95</v>
      </c>
      <c r="J117" s="7">
        <v>3.42</v>
      </c>
      <c r="K117" s="5">
        <f t="shared" ref="K117" si="92">I117*J117</f>
        <v>263278.26899999997</v>
      </c>
      <c r="L117" s="5">
        <v>10</v>
      </c>
      <c r="M117" s="5">
        <f t="shared" ref="M117" si="93">K117*L117/100</f>
        <v>26327.826899999996</v>
      </c>
      <c r="N117" s="5"/>
      <c r="O117" s="4"/>
      <c r="P117" s="132"/>
      <c r="Q117" s="5"/>
      <c r="R117" s="4">
        <v>150</v>
      </c>
      <c r="S117" s="76">
        <f t="shared" ref="S117" si="94">F117*H117*R117/100</f>
        <v>26545.5</v>
      </c>
      <c r="T117" s="4"/>
      <c r="U117" s="4"/>
      <c r="V117" s="4"/>
      <c r="W117" s="4"/>
      <c r="X117" s="5">
        <f t="shared" si="88"/>
        <v>52873.3269</v>
      </c>
      <c r="Y117" s="5">
        <f>K117+X117</f>
        <v>316151.59589999996</v>
      </c>
      <c r="Z117" s="10">
        <v>1</v>
      </c>
      <c r="AA117" s="11">
        <f>K117*Z117</f>
        <v>263278.26899999997</v>
      </c>
    </row>
    <row r="118" spans="1:27" s="59" customFormat="1" ht="18" customHeight="1">
      <c r="A118" s="4">
        <v>5</v>
      </c>
      <c r="B118" s="3" t="s">
        <v>103</v>
      </c>
      <c r="C118" s="4" t="s">
        <v>63</v>
      </c>
      <c r="D118" s="7">
        <v>6.11</v>
      </c>
      <c r="E118" s="5" t="s">
        <v>28</v>
      </c>
      <c r="F118" s="4">
        <v>17697</v>
      </c>
      <c r="G118" s="4">
        <v>4.96</v>
      </c>
      <c r="H118" s="6">
        <v>1</v>
      </c>
      <c r="I118" s="5">
        <f t="shared" si="85"/>
        <v>87777.12</v>
      </c>
      <c r="J118" s="7">
        <v>3.42</v>
      </c>
      <c r="K118" s="5">
        <f t="shared" si="86"/>
        <v>300197.75039999996</v>
      </c>
      <c r="L118" s="5">
        <v>10</v>
      </c>
      <c r="M118" s="5">
        <f t="shared" si="87"/>
        <v>30019.775039999997</v>
      </c>
      <c r="N118" s="5"/>
      <c r="O118" s="4"/>
      <c r="P118" s="132"/>
      <c r="Q118" s="5"/>
      <c r="R118" s="4">
        <v>150</v>
      </c>
      <c r="S118" s="76">
        <f t="shared" si="90"/>
        <v>26545.5</v>
      </c>
      <c r="T118" s="4"/>
      <c r="U118" s="4"/>
      <c r="V118" s="4"/>
      <c r="W118" s="4"/>
      <c r="X118" s="5">
        <f t="shared" si="88"/>
        <v>56565.275039999993</v>
      </c>
      <c r="Y118" s="5">
        <f>K118+X118</f>
        <v>356763.02543999994</v>
      </c>
      <c r="Z118" s="10">
        <v>1</v>
      </c>
      <c r="AA118" s="11">
        <f>K118*Z118</f>
        <v>300197.75039999996</v>
      </c>
    </row>
    <row r="119" spans="1:27" s="59" customFormat="1" ht="18" customHeight="1">
      <c r="A119" s="4">
        <v>6</v>
      </c>
      <c r="B119" s="3" t="s">
        <v>103</v>
      </c>
      <c r="C119" s="4" t="s">
        <v>63</v>
      </c>
      <c r="D119" s="7">
        <v>6.11</v>
      </c>
      <c r="E119" s="5" t="s">
        <v>28</v>
      </c>
      <c r="F119" s="4">
        <v>17697</v>
      </c>
      <c r="G119" s="4">
        <v>4.96</v>
      </c>
      <c r="H119" s="74">
        <v>0.25</v>
      </c>
      <c r="I119" s="5">
        <f t="shared" si="85"/>
        <v>21944.28</v>
      </c>
      <c r="J119" s="7">
        <v>3.42</v>
      </c>
      <c r="K119" s="5">
        <f t="shared" si="86"/>
        <v>75049.43759999999</v>
      </c>
      <c r="L119" s="5">
        <v>10</v>
      </c>
      <c r="M119" s="5">
        <f t="shared" si="87"/>
        <v>7504.9437599999992</v>
      </c>
      <c r="N119" s="5"/>
      <c r="O119" s="4"/>
      <c r="P119" s="132"/>
      <c r="Q119" s="5"/>
      <c r="R119" s="4">
        <v>150</v>
      </c>
      <c r="S119" s="76">
        <f t="shared" si="90"/>
        <v>6636.375</v>
      </c>
      <c r="T119" s="4"/>
      <c r="U119" s="4"/>
      <c r="V119" s="4"/>
      <c r="W119" s="4"/>
      <c r="X119" s="5">
        <f t="shared" si="88"/>
        <v>14141.318759999998</v>
      </c>
      <c r="Y119" s="5">
        <f>K119+X119</f>
        <v>89190.756359999985</v>
      </c>
      <c r="Z119" s="60"/>
      <c r="AA119" s="11"/>
    </row>
    <row r="120" spans="1:27" s="59" customFormat="1" ht="18" customHeight="1">
      <c r="A120" s="4"/>
      <c r="B120" s="62" t="s">
        <v>22</v>
      </c>
      <c r="C120" s="61"/>
      <c r="D120" s="63"/>
      <c r="E120" s="5"/>
      <c r="F120" s="61"/>
      <c r="G120" s="61"/>
      <c r="H120" s="65">
        <f>SUM(H114:H119)</f>
        <v>3.5</v>
      </c>
      <c r="I120" s="66">
        <f>SUM(I114:I119)</f>
        <v>294035.65500000003</v>
      </c>
      <c r="J120" s="64"/>
      <c r="K120" s="66">
        <f>SUM(K114:K119)</f>
        <v>1005601.9400999999</v>
      </c>
      <c r="L120" s="64"/>
      <c r="M120" s="66">
        <f>SUM(M114:M119)</f>
        <v>100560.19400999998</v>
      </c>
      <c r="N120" s="64"/>
      <c r="O120" s="66">
        <f>SUM(O114:O119)</f>
        <v>2212.125</v>
      </c>
      <c r="P120" s="4"/>
      <c r="Q120" s="66">
        <f>SUM(Q114:Q119)</f>
        <v>0</v>
      </c>
      <c r="R120" s="4"/>
      <c r="S120" s="66">
        <f>SUM(S114:S119)</f>
        <v>86272.875</v>
      </c>
      <c r="T120" s="4"/>
      <c r="U120" s="66">
        <f>SUM(U114:U119)</f>
        <v>0</v>
      </c>
      <c r="V120" s="4"/>
      <c r="W120" s="66">
        <f t="shared" ref="W120:Y120" si="95">SUM(W114:W119)</f>
        <v>0</v>
      </c>
      <c r="X120" s="66">
        <f t="shared" si="95"/>
        <v>189045.19400999998</v>
      </c>
      <c r="Y120" s="66">
        <f t="shared" si="95"/>
        <v>1194647.1341099998</v>
      </c>
      <c r="Z120" s="63">
        <f>SUM(Z114:Z119)</f>
        <v>2.75</v>
      </c>
      <c r="AA120" s="66">
        <f>SUM(AA114:AA119)</f>
        <v>772888.15979999991</v>
      </c>
    </row>
    <row r="121" spans="1:27" s="59" customFormat="1" ht="18" customHeight="1">
      <c r="A121" s="69" t="s">
        <v>23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</row>
    <row r="122" spans="1:27" s="59" customFormat="1" ht="18" customHeight="1">
      <c r="A122" s="4">
        <v>1</v>
      </c>
      <c r="B122" s="3" t="s">
        <v>147</v>
      </c>
      <c r="C122" s="4" t="s">
        <v>37</v>
      </c>
      <c r="D122" s="4" t="s">
        <v>20</v>
      </c>
      <c r="E122" s="5"/>
      <c r="F122" s="4">
        <v>17697</v>
      </c>
      <c r="G122" s="4">
        <v>4.1900000000000004</v>
      </c>
      <c r="H122" s="6">
        <v>1</v>
      </c>
      <c r="I122" s="5">
        <f t="shared" ref="I122:I127" si="96">F122*G122*H122</f>
        <v>74150.430000000008</v>
      </c>
      <c r="J122" s="7">
        <v>2.34</v>
      </c>
      <c r="K122" s="5">
        <f t="shared" ref="K122:K127" si="97">I122*J122</f>
        <v>173512.0062</v>
      </c>
      <c r="L122" s="5">
        <v>10</v>
      </c>
      <c r="M122" s="5">
        <f t="shared" ref="M122:M129" si="98">K122*L122/100</f>
        <v>17351.20062</v>
      </c>
      <c r="N122" s="5">
        <v>25</v>
      </c>
      <c r="O122" s="5">
        <f>(F122*H122)*N122/100</f>
        <v>4424.25</v>
      </c>
      <c r="P122" s="4"/>
      <c r="Q122" s="5"/>
      <c r="R122" s="4">
        <v>100</v>
      </c>
      <c r="S122" s="76">
        <f>F122*H122*R122/100</f>
        <v>17697</v>
      </c>
      <c r="T122" s="4"/>
      <c r="U122" s="4"/>
      <c r="V122" s="4"/>
      <c r="W122" s="4"/>
      <c r="X122" s="5">
        <f t="shared" ref="X122:X129" si="99">M122+O122+Q122+S122+U122+W122</f>
        <v>39472.450620000003</v>
      </c>
      <c r="Y122" s="5">
        <f t="shared" ref="Y122:Y129" si="100">K122+X122</f>
        <v>212984.45682000002</v>
      </c>
      <c r="Z122" s="10">
        <v>1</v>
      </c>
      <c r="AA122" s="11">
        <f>K122*Z122</f>
        <v>173512.0062</v>
      </c>
    </row>
    <row r="123" spans="1:27" s="59" customFormat="1" ht="18" customHeight="1">
      <c r="A123" s="4">
        <v>2</v>
      </c>
      <c r="B123" s="3" t="s">
        <v>143</v>
      </c>
      <c r="C123" s="4" t="s">
        <v>29</v>
      </c>
      <c r="D123" s="4">
        <v>14.5</v>
      </c>
      <c r="E123" s="5" t="s">
        <v>46</v>
      </c>
      <c r="F123" s="4">
        <v>17697</v>
      </c>
      <c r="G123" s="4">
        <v>4.1900000000000004</v>
      </c>
      <c r="H123" s="6">
        <v>1</v>
      </c>
      <c r="I123" s="5">
        <f t="shared" si="96"/>
        <v>74150.430000000008</v>
      </c>
      <c r="J123" s="7">
        <v>2.34</v>
      </c>
      <c r="K123" s="5">
        <f t="shared" si="97"/>
        <v>173512.0062</v>
      </c>
      <c r="L123" s="5">
        <v>10</v>
      </c>
      <c r="M123" s="5">
        <f t="shared" si="98"/>
        <v>17351.20062</v>
      </c>
      <c r="N123" s="5"/>
      <c r="O123" s="4"/>
      <c r="P123" s="4"/>
      <c r="Q123" s="5"/>
      <c r="R123" s="4">
        <v>100</v>
      </c>
      <c r="S123" s="76">
        <f>F123*H123*R123/100</f>
        <v>17697</v>
      </c>
      <c r="T123" s="4"/>
      <c r="U123" s="4"/>
      <c r="V123" s="4"/>
      <c r="W123" s="4"/>
      <c r="X123" s="5">
        <f t="shared" si="99"/>
        <v>35048.200620000003</v>
      </c>
      <c r="Y123" s="5">
        <f t="shared" si="100"/>
        <v>208560.20682000002</v>
      </c>
      <c r="Z123" s="10">
        <v>1</v>
      </c>
      <c r="AA123" s="11">
        <f>K123*Z123</f>
        <v>173512.0062</v>
      </c>
    </row>
    <row r="124" spans="1:27" s="59" customFormat="1" ht="18" customHeight="1">
      <c r="A124" s="4">
        <v>3</v>
      </c>
      <c r="B124" s="3" t="s">
        <v>143</v>
      </c>
      <c r="C124" s="4" t="s">
        <v>30</v>
      </c>
      <c r="D124" s="4" t="s">
        <v>20</v>
      </c>
      <c r="E124" s="5" t="s">
        <v>18</v>
      </c>
      <c r="F124" s="4">
        <v>17697</v>
      </c>
      <c r="G124" s="4">
        <v>4.53</v>
      </c>
      <c r="H124" s="6">
        <v>1</v>
      </c>
      <c r="I124" s="5">
        <f t="shared" si="96"/>
        <v>80167.41</v>
      </c>
      <c r="J124" s="7">
        <v>2.34</v>
      </c>
      <c r="K124" s="5">
        <f t="shared" si="97"/>
        <v>187591.73939999999</v>
      </c>
      <c r="L124" s="5">
        <v>10</v>
      </c>
      <c r="M124" s="5">
        <f t="shared" si="98"/>
        <v>18759.173939999997</v>
      </c>
      <c r="N124" s="5"/>
      <c r="O124" s="4"/>
      <c r="P124" s="4"/>
      <c r="Q124" s="5"/>
      <c r="R124" s="4">
        <v>100</v>
      </c>
      <c r="S124" s="76">
        <f>F124*H124*R124/100</f>
        <v>17697</v>
      </c>
      <c r="T124" s="4"/>
      <c r="U124" s="4"/>
      <c r="V124" s="4"/>
      <c r="W124" s="4"/>
      <c r="X124" s="5">
        <f t="shared" si="99"/>
        <v>36456.173939999993</v>
      </c>
      <c r="Y124" s="5">
        <f t="shared" si="100"/>
        <v>224047.91333999997</v>
      </c>
      <c r="Z124" s="10">
        <v>1</v>
      </c>
      <c r="AA124" s="11">
        <f>K124*Z124</f>
        <v>187591.73939999999</v>
      </c>
    </row>
    <row r="125" spans="1:27" s="59" customFormat="1" ht="18" customHeight="1">
      <c r="A125" s="4">
        <v>4</v>
      </c>
      <c r="B125" s="3" t="s">
        <v>143</v>
      </c>
      <c r="C125" s="4" t="s">
        <v>30</v>
      </c>
      <c r="D125" s="60">
        <v>13.3</v>
      </c>
      <c r="E125" s="5" t="s">
        <v>18</v>
      </c>
      <c r="F125" s="4">
        <v>17697</v>
      </c>
      <c r="G125" s="4">
        <v>4.34</v>
      </c>
      <c r="H125" s="6">
        <v>1</v>
      </c>
      <c r="I125" s="5">
        <f>F125*G125*H125</f>
        <v>76804.98</v>
      </c>
      <c r="J125" s="7">
        <v>2.34</v>
      </c>
      <c r="K125" s="5">
        <f>I125*J125</f>
        <v>179723.65319999997</v>
      </c>
      <c r="L125" s="5">
        <v>11</v>
      </c>
      <c r="M125" s="5">
        <f>K125*L125/100</f>
        <v>19769.601851999996</v>
      </c>
      <c r="N125" s="5"/>
      <c r="O125" s="4"/>
      <c r="P125" s="4"/>
      <c r="Q125" s="5"/>
      <c r="R125" s="4">
        <v>100</v>
      </c>
      <c r="S125" s="76">
        <f>F125*H125*R125/100</f>
        <v>17697</v>
      </c>
      <c r="T125" s="4"/>
      <c r="U125" s="4"/>
      <c r="V125" s="4"/>
      <c r="W125" s="4"/>
      <c r="X125" s="5">
        <f t="shared" si="99"/>
        <v>37466.601851999993</v>
      </c>
      <c r="Y125" s="5">
        <f>K125+X125</f>
        <v>217190.25505199996</v>
      </c>
      <c r="Z125" s="10">
        <v>1</v>
      </c>
      <c r="AA125" s="11">
        <f>K125*Z125</f>
        <v>179723.65319999997</v>
      </c>
    </row>
    <row r="126" spans="1:27" s="59" customFormat="1" ht="18" customHeight="1">
      <c r="A126" s="4">
        <v>5</v>
      </c>
      <c r="B126" s="3" t="s">
        <v>143</v>
      </c>
      <c r="C126" s="4" t="s">
        <v>31</v>
      </c>
      <c r="D126" s="60">
        <v>17.3</v>
      </c>
      <c r="E126" s="5"/>
      <c r="F126" s="4">
        <v>17697</v>
      </c>
      <c r="G126" s="4">
        <v>3.65</v>
      </c>
      <c r="H126" s="6">
        <v>1</v>
      </c>
      <c r="I126" s="5">
        <f t="shared" ref="I126" si="101">F126*G126*H126</f>
        <v>64594.049999999996</v>
      </c>
      <c r="J126" s="7">
        <v>2.34</v>
      </c>
      <c r="K126" s="5">
        <f t="shared" ref="K126" si="102">I126*J126</f>
        <v>151150.07699999999</v>
      </c>
      <c r="L126" s="5">
        <v>12</v>
      </c>
      <c r="M126" s="5">
        <f t="shared" ref="M126" si="103">K126*L126/100</f>
        <v>18138.009239999999</v>
      </c>
      <c r="N126" s="5"/>
      <c r="O126" s="4"/>
      <c r="P126" s="4"/>
      <c r="Q126" s="5"/>
      <c r="R126" s="4">
        <v>100</v>
      </c>
      <c r="S126" s="76">
        <f t="shared" ref="S126:S128" si="104">F126*H126*R126/100</f>
        <v>17697</v>
      </c>
      <c r="T126" s="4"/>
      <c r="U126" s="4"/>
      <c r="V126" s="4"/>
      <c r="W126" s="4"/>
      <c r="X126" s="5">
        <f>M126+O126+Q126+S126+U126+W126</f>
        <v>35835.009239999999</v>
      </c>
      <c r="Y126" s="5">
        <f t="shared" ref="Y126" si="105">K126+X126</f>
        <v>186985.08623999998</v>
      </c>
      <c r="Z126" s="6">
        <v>0.5</v>
      </c>
      <c r="AA126" s="11">
        <f>K126</f>
        <v>151150.07699999999</v>
      </c>
    </row>
    <row r="127" spans="1:27" s="59" customFormat="1" ht="18" customHeight="1">
      <c r="A127" s="4">
        <v>6</v>
      </c>
      <c r="B127" s="3" t="s">
        <v>291</v>
      </c>
      <c r="C127" s="4" t="s">
        <v>31</v>
      </c>
      <c r="D127" s="4">
        <v>8.4</v>
      </c>
      <c r="E127" s="5"/>
      <c r="F127" s="4">
        <v>17697</v>
      </c>
      <c r="G127" s="4">
        <v>3.53</v>
      </c>
      <c r="H127" s="6">
        <v>0.5</v>
      </c>
      <c r="I127" s="5">
        <f t="shared" si="96"/>
        <v>31235.204999999998</v>
      </c>
      <c r="J127" s="7">
        <v>2.34</v>
      </c>
      <c r="K127" s="5">
        <f t="shared" si="97"/>
        <v>73090.37969999999</v>
      </c>
      <c r="L127" s="5">
        <v>10</v>
      </c>
      <c r="M127" s="5">
        <f t="shared" si="98"/>
        <v>7309.0379699999994</v>
      </c>
      <c r="N127" s="5"/>
      <c r="O127" s="4"/>
      <c r="P127" s="4"/>
      <c r="Q127" s="5"/>
      <c r="R127" s="4">
        <v>100</v>
      </c>
      <c r="S127" s="76">
        <f>F127*H127*R127/100</f>
        <v>8848.5</v>
      </c>
      <c r="T127" s="4"/>
      <c r="U127" s="4"/>
      <c r="V127" s="4"/>
      <c r="W127" s="4"/>
      <c r="X127" s="5">
        <f t="shared" si="99"/>
        <v>16157.537969999999</v>
      </c>
      <c r="Y127" s="5">
        <f t="shared" si="100"/>
        <v>89247.917669999995</v>
      </c>
      <c r="Z127" s="10">
        <v>1</v>
      </c>
      <c r="AA127" s="11">
        <f>K127*2</f>
        <v>146180.75939999998</v>
      </c>
    </row>
    <row r="128" spans="1:27" s="59" customFormat="1" ht="18" customHeight="1">
      <c r="A128" s="4">
        <v>7</v>
      </c>
      <c r="B128" s="3" t="s">
        <v>292</v>
      </c>
      <c r="C128" s="4" t="s">
        <v>31</v>
      </c>
      <c r="D128" s="4">
        <v>8.4</v>
      </c>
      <c r="E128" s="5"/>
      <c r="F128" s="4">
        <v>17697</v>
      </c>
      <c r="G128" s="4">
        <v>3.53</v>
      </c>
      <c r="H128" s="6">
        <v>0.5</v>
      </c>
      <c r="I128" s="5">
        <f>F128*G128*H128</f>
        <v>31235.204999999998</v>
      </c>
      <c r="J128" s="7">
        <v>2.34</v>
      </c>
      <c r="K128" s="5">
        <f>I128*J128</f>
        <v>73090.37969999999</v>
      </c>
      <c r="L128" s="5">
        <v>10</v>
      </c>
      <c r="M128" s="5">
        <f t="shared" si="98"/>
        <v>7309.0379699999994</v>
      </c>
      <c r="N128" s="5"/>
      <c r="O128" s="4"/>
      <c r="P128" s="4"/>
      <c r="Q128" s="5"/>
      <c r="R128" s="4">
        <v>100</v>
      </c>
      <c r="S128" s="76">
        <f t="shared" si="104"/>
        <v>8848.5</v>
      </c>
      <c r="T128" s="4"/>
      <c r="U128" s="4"/>
      <c r="V128" s="4"/>
      <c r="W128" s="4"/>
      <c r="X128" s="5">
        <f t="shared" si="99"/>
        <v>16157.537969999999</v>
      </c>
      <c r="Y128" s="5">
        <f t="shared" si="100"/>
        <v>89247.917669999995</v>
      </c>
      <c r="Z128" s="10"/>
      <c r="AA128" s="11"/>
    </row>
    <row r="129" spans="1:27" s="12" customFormat="1" ht="18" customHeight="1">
      <c r="A129" s="4">
        <v>8</v>
      </c>
      <c r="B129" s="87" t="s">
        <v>235</v>
      </c>
      <c r="C129" s="4" t="s">
        <v>30</v>
      </c>
      <c r="D129" s="60" t="s">
        <v>20</v>
      </c>
      <c r="E129" s="5" t="s">
        <v>18</v>
      </c>
      <c r="F129" s="4">
        <v>17697</v>
      </c>
      <c r="G129" s="4">
        <v>4.53</v>
      </c>
      <c r="H129" s="82">
        <v>0.5</v>
      </c>
      <c r="I129" s="5">
        <f>F129*G129*H129</f>
        <v>40083.705000000002</v>
      </c>
      <c r="J129" s="7">
        <v>2.34</v>
      </c>
      <c r="K129" s="5">
        <f>I129*J129</f>
        <v>93795.869699999996</v>
      </c>
      <c r="L129" s="5">
        <v>10</v>
      </c>
      <c r="M129" s="5">
        <f t="shared" si="98"/>
        <v>9379.5869699999985</v>
      </c>
      <c r="N129" s="72"/>
      <c r="O129" s="72"/>
      <c r="P129" s="72"/>
      <c r="Q129" s="5"/>
      <c r="R129" s="4">
        <v>100</v>
      </c>
      <c r="S129" s="76">
        <f>F129*H129*R129/100</f>
        <v>8848.5</v>
      </c>
      <c r="T129" s="5"/>
      <c r="U129" s="134"/>
      <c r="V129" s="5"/>
      <c r="W129" s="134"/>
      <c r="X129" s="5">
        <f t="shared" si="99"/>
        <v>18228.086969999997</v>
      </c>
      <c r="Y129" s="5">
        <f t="shared" si="100"/>
        <v>112023.95666999999</v>
      </c>
      <c r="Z129" s="116"/>
      <c r="AA129" s="11"/>
    </row>
    <row r="130" spans="1:27" s="59" customFormat="1" ht="18" customHeight="1">
      <c r="A130" s="4"/>
      <c r="B130" s="62" t="s">
        <v>22</v>
      </c>
      <c r="C130" s="61"/>
      <c r="D130" s="63"/>
      <c r="E130" s="5"/>
      <c r="F130" s="61"/>
      <c r="G130" s="61"/>
      <c r="H130" s="65">
        <f>SUM(H122:H129)</f>
        <v>6.5</v>
      </c>
      <c r="I130" s="66">
        <f>SUM(I122:I129)</f>
        <v>472421.41500000004</v>
      </c>
      <c r="J130" s="64"/>
      <c r="K130" s="66">
        <f>SUM(K122:K129)</f>
        <v>1105466.1110999996</v>
      </c>
      <c r="L130" s="64"/>
      <c r="M130" s="66">
        <f>SUM(M122:M129)</f>
        <v>115366.84918200001</v>
      </c>
      <c r="N130" s="64"/>
      <c r="O130" s="66">
        <f>SUM(O122:O129)</f>
        <v>4424.25</v>
      </c>
      <c r="P130" s="64"/>
      <c r="Q130" s="66">
        <f>SUM(Q122:Q129)</f>
        <v>0</v>
      </c>
      <c r="R130" s="64"/>
      <c r="S130" s="66">
        <f>SUM(S122:S129)</f>
        <v>115030.5</v>
      </c>
      <c r="T130" s="64"/>
      <c r="U130" s="66">
        <f>SUM(U122:U129)</f>
        <v>0</v>
      </c>
      <c r="V130" s="64"/>
      <c r="W130" s="66">
        <f t="shared" ref="W130:Y130" si="106">SUM(W122:W129)</f>
        <v>0</v>
      </c>
      <c r="X130" s="66">
        <f t="shared" si="106"/>
        <v>234821.59918199998</v>
      </c>
      <c r="Y130" s="66">
        <f t="shared" si="106"/>
        <v>1340287.7102819995</v>
      </c>
      <c r="Z130" s="93">
        <f>SUM(Z122:Z129)</f>
        <v>5.5</v>
      </c>
      <c r="AA130" s="66">
        <f>SUM(AA122:AA129)</f>
        <v>1011670.2413999998</v>
      </c>
    </row>
    <row r="131" spans="1:27" s="59" customFormat="1" ht="18" customHeight="1">
      <c r="A131" s="69" t="s">
        <v>32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</row>
    <row r="132" spans="1:27" s="59" customFormat="1" ht="18" customHeight="1">
      <c r="A132" s="4">
        <v>1</v>
      </c>
      <c r="B132" s="3" t="s">
        <v>141</v>
      </c>
      <c r="C132" s="4">
        <v>5</v>
      </c>
      <c r="D132" s="4"/>
      <c r="E132" s="5"/>
      <c r="F132" s="4">
        <v>17697</v>
      </c>
      <c r="G132" s="7">
        <v>2.92</v>
      </c>
      <c r="H132" s="6">
        <v>1</v>
      </c>
      <c r="I132" s="5">
        <f t="shared" ref="I132:I137" si="107">F132*G132*H132</f>
        <v>51675.24</v>
      </c>
      <c r="J132" s="7">
        <v>1.45</v>
      </c>
      <c r="K132" s="8">
        <f t="shared" ref="K132:K137" si="108">I132*J132</f>
        <v>74929.097999999998</v>
      </c>
      <c r="L132" s="5">
        <v>10</v>
      </c>
      <c r="M132" s="5">
        <f t="shared" ref="M132:M137" si="109">K132*L132/100</f>
        <v>7492.9097999999994</v>
      </c>
      <c r="N132" s="4"/>
      <c r="O132" s="5"/>
      <c r="P132" s="4"/>
      <c r="Q132" s="4"/>
      <c r="R132" s="4"/>
      <c r="S132" s="4"/>
      <c r="T132" s="4"/>
      <c r="U132" s="4"/>
      <c r="V132" s="4"/>
      <c r="W132" s="4"/>
      <c r="X132" s="5">
        <f t="shared" ref="X132:X137" si="110">M132+O132+Q132+S132+U132+W132</f>
        <v>7492.9097999999994</v>
      </c>
      <c r="Y132" s="5">
        <f t="shared" ref="Y132:Y137" si="111">K132+X132</f>
        <v>82422.007799999992</v>
      </c>
      <c r="Z132" s="10">
        <v>1</v>
      </c>
      <c r="AA132" s="11">
        <f>K132*Z132</f>
        <v>74929.097999999998</v>
      </c>
    </row>
    <row r="133" spans="1:27" s="59" customFormat="1" ht="18" customHeight="1">
      <c r="A133" s="4">
        <v>2</v>
      </c>
      <c r="B133" s="3" t="s">
        <v>542</v>
      </c>
      <c r="C133" s="4">
        <v>4</v>
      </c>
      <c r="D133" s="7"/>
      <c r="E133" s="5"/>
      <c r="F133" s="4">
        <v>17697</v>
      </c>
      <c r="G133" s="7">
        <v>2.89</v>
      </c>
      <c r="H133" s="74">
        <v>0.25</v>
      </c>
      <c r="I133" s="5">
        <f>F133*G133*H133</f>
        <v>12786.0825</v>
      </c>
      <c r="J133" s="7">
        <v>1.45</v>
      </c>
      <c r="K133" s="8">
        <f t="shared" si="108"/>
        <v>18539.819625</v>
      </c>
      <c r="L133" s="5">
        <v>10</v>
      </c>
      <c r="M133" s="5">
        <f t="shared" si="109"/>
        <v>1853.9819625</v>
      </c>
      <c r="N133" s="4"/>
      <c r="O133" s="5"/>
      <c r="P133" s="4"/>
      <c r="Q133" s="5"/>
      <c r="R133" s="4"/>
      <c r="S133" s="4"/>
      <c r="T133" s="76">
        <v>30</v>
      </c>
      <c r="U133" s="5">
        <f t="shared" ref="U133:U137" si="112">(F133*H133)*T133/100</f>
        <v>1327.2750000000001</v>
      </c>
      <c r="V133" s="76"/>
      <c r="W133" s="5"/>
      <c r="X133" s="5">
        <f t="shared" si="110"/>
        <v>3181.2569625000001</v>
      </c>
      <c r="Y133" s="5">
        <f t="shared" si="111"/>
        <v>21721.0765875</v>
      </c>
      <c r="Z133" s="10"/>
      <c r="AA133" s="11"/>
    </row>
    <row r="134" spans="1:27" s="59" customFormat="1" ht="18" customHeight="1">
      <c r="A134" s="4">
        <v>3</v>
      </c>
      <c r="B134" s="3" t="s">
        <v>231</v>
      </c>
      <c r="C134" s="4">
        <v>4</v>
      </c>
      <c r="D134" s="4"/>
      <c r="E134" s="5"/>
      <c r="F134" s="4">
        <v>17697</v>
      </c>
      <c r="G134" s="7">
        <v>2.89</v>
      </c>
      <c r="H134" s="6">
        <v>1</v>
      </c>
      <c r="I134" s="5">
        <f t="shared" si="107"/>
        <v>51144.33</v>
      </c>
      <c r="J134" s="7">
        <v>1.45</v>
      </c>
      <c r="K134" s="8">
        <f t="shared" si="108"/>
        <v>74159.2785</v>
      </c>
      <c r="L134" s="5">
        <v>10</v>
      </c>
      <c r="M134" s="5">
        <f t="shared" si="109"/>
        <v>7415.92785</v>
      </c>
      <c r="N134" s="4"/>
      <c r="O134" s="5"/>
      <c r="P134" s="4"/>
      <c r="Q134" s="5"/>
      <c r="R134" s="4"/>
      <c r="S134" s="4"/>
      <c r="T134" s="76">
        <v>30</v>
      </c>
      <c r="U134" s="5">
        <f t="shared" si="112"/>
        <v>5309.1</v>
      </c>
      <c r="V134" s="76"/>
      <c r="W134" s="5"/>
      <c r="X134" s="5">
        <f t="shared" si="110"/>
        <v>12725.02785</v>
      </c>
      <c r="Y134" s="5">
        <f t="shared" si="111"/>
        <v>86884.306349999999</v>
      </c>
      <c r="Z134" s="10">
        <v>1</v>
      </c>
      <c r="AA134" s="11">
        <f>K134*Z134</f>
        <v>74159.2785</v>
      </c>
    </row>
    <row r="135" spans="1:27" s="59" customFormat="1" ht="18" customHeight="1">
      <c r="A135" s="4">
        <v>4</v>
      </c>
      <c r="B135" s="3" t="s">
        <v>231</v>
      </c>
      <c r="C135" s="4">
        <v>4</v>
      </c>
      <c r="D135" s="7"/>
      <c r="E135" s="5"/>
      <c r="F135" s="4">
        <v>17697</v>
      </c>
      <c r="G135" s="7">
        <v>2.89</v>
      </c>
      <c r="H135" s="6">
        <v>1</v>
      </c>
      <c r="I135" s="5">
        <f t="shared" si="107"/>
        <v>51144.33</v>
      </c>
      <c r="J135" s="7">
        <v>1.45</v>
      </c>
      <c r="K135" s="8">
        <f t="shared" si="108"/>
        <v>74159.2785</v>
      </c>
      <c r="L135" s="5">
        <v>10</v>
      </c>
      <c r="M135" s="5">
        <f t="shared" si="109"/>
        <v>7415.92785</v>
      </c>
      <c r="N135" s="4"/>
      <c r="O135" s="5"/>
      <c r="P135" s="4"/>
      <c r="Q135" s="5"/>
      <c r="R135" s="4"/>
      <c r="S135" s="4"/>
      <c r="T135" s="76">
        <v>30</v>
      </c>
      <c r="U135" s="5">
        <f t="shared" si="112"/>
        <v>5309.1</v>
      </c>
      <c r="V135" s="76"/>
      <c r="W135" s="5"/>
      <c r="X135" s="5">
        <f t="shared" si="110"/>
        <v>12725.02785</v>
      </c>
      <c r="Y135" s="5">
        <f t="shared" si="111"/>
        <v>86884.306349999999</v>
      </c>
      <c r="Z135" s="10">
        <v>1</v>
      </c>
      <c r="AA135" s="11">
        <f>K135*Z135</f>
        <v>74159.2785</v>
      </c>
    </row>
    <row r="136" spans="1:27" s="59" customFormat="1" ht="18" customHeight="1">
      <c r="A136" s="4">
        <v>5</v>
      </c>
      <c r="B136" s="3" t="s">
        <v>231</v>
      </c>
      <c r="C136" s="4">
        <v>4</v>
      </c>
      <c r="D136" s="7"/>
      <c r="E136" s="5"/>
      <c r="F136" s="4">
        <v>17697</v>
      </c>
      <c r="G136" s="7">
        <v>2.89</v>
      </c>
      <c r="H136" s="6">
        <v>1</v>
      </c>
      <c r="I136" s="5">
        <f t="shared" si="107"/>
        <v>51144.33</v>
      </c>
      <c r="J136" s="7">
        <v>1.45</v>
      </c>
      <c r="K136" s="8">
        <f t="shared" si="108"/>
        <v>74159.2785</v>
      </c>
      <c r="L136" s="5">
        <v>10</v>
      </c>
      <c r="M136" s="5">
        <f t="shared" si="109"/>
        <v>7415.92785</v>
      </c>
      <c r="N136" s="4"/>
      <c r="O136" s="5"/>
      <c r="P136" s="4"/>
      <c r="Q136" s="5"/>
      <c r="R136" s="4"/>
      <c r="S136" s="4"/>
      <c r="T136" s="76">
        <v>30</v>
      </c>
      <c r="U136" s="5">
        <f t="shared" si="112"/>
        <v>5309.1</v>
      </c>
      <c r="V136" s="76"/>
      <c r="W136" s="5"/>
      <c r="X136" s="5">
        <f t="shared" si="110"/>
        <v>12725.02785</v>
      </c>
      <c r="Y136" s="5">
        <f t="shared" si="111"/>
        <v>86884.306349999999</v>
      </c>
      <c r="Z136" s="10">
        <v>1</v>
      </c>
      <c r="AA136" s="11">
        <f>K136*Z136</f>
        <v>74159.2785</v>
      </c>
    </row>
    <row r="137" spans="1:27" s="59" customFormat="1" ht="18" customHeight="1">
      <c r="A137" s="4">
        <v>6</v>
      </c>
      <c r="B137" s="3" t="s">
        <v>231</v>
      </c>
      <c r="C137" s="4">
        <v>4</v>
      </c>
      <c r="D137" s="7"/>
      <c r="E137" s="5"/>
      <c r="F137" s="4">
        <v>17697</v>
      </c>
      <c r="G137" s="7">
        <v>2.89</v>
      </c>
      <c r="H137" s="6">
        <v>1</v>
      </c>
      <c r="I137" s="5">
        <f t="shared" si="107"/>
        <v>51144.33</v>
      </c>
      <c r="J137" s="7">
        <v>1.45</v>
      </c>
      <c r="K137" s="8">
        <f t="shared" si="108"/>
        <v>74159.2785</v>
      </c>
      <c r="L137" s="5">
        <v>10</v>
      </c>
      <c r="M137" s="5">
        <f t="shared" si="109"/>
        <v>7415.92785</v>
      </c>
      <c r="N137" s="4"/>
      <c r="O137" s="5"/>
      <c r="P137" s="4"/>
      <c r="Q137" s="5"/>
      <c r="R137" s="4"/>
      <c r="S137" s="4"/>
      <c r="T137" s="76">
        <v>30</v>
      </c>
      <c r="U137" s="5">
        <f t="shared" si="112"/>
        <v>5309.1</v>
      </c>
      <c r="V137" s="76"/>
      <c r="W137" s="5"/>
      <c r="X137" s="5">
        <f t="shared" si="110"/>
        <v>12725.02785</v>
      </c>
      <c r="Y137" s="5">
        <f t="shared" si="111"/>
        <v>86884.306349999999</v>
      </c>
      <c r="Z137" s="10">
        <v>1</v>
      </c>
      <c r="AA137" s="11">
        <f>K137*Z137</f>
        <v>74159.2785</v>
      </c>
    </row>
    <row r="138" spans="1:27" s="59" customFormat="1" ht="18" customHeight="1">
      <c r="A138" s="4"/>
      <c r="B138" s="62" t="s">
        <v>22</v>
      </c>
      <c r="C138" s="61"/>
      <c r="D138" s="63"/>
      <c r="E138" s="5"/>
      <c r="F138" s="61"/>
      <c r="G138" s="61"/>
      <c r="H138" s="75">
        <f>SUM(H132:H137)</f>
        <v>5.25</v>
      </c>
      <c r="I138" s="66">
        <f>SUM(I132:I137)</f>
        <v>269038.64250000002</v>
      </c>
      <c r="J138" s="7"/>
      <c r="K138" s="66">
        <f>SUM(K132:K137)</f>
        <v>390106.03162500006</v>
      </c>
      <c r="L138" s="64"/>
      <c r="M138" s="66">
        <f>SUM(M132:M137)</f>
        <v>39010.603162500003</v>
      </c>
      <c r="N138" s="4"/>
      <c r="O138" s="66">
        <f>SUM(O132:O137)</f>
        <v>0</v>
      </c>
      <c r="P138" s="4"/>
      <c r="Q138" s="66">
        <f>SUM(Q132:Q137)</f>
        <v>0</v>
      </c>
      <c r="R138" s="4"/>
      <c r="S138" s="66">
        <f>SUM(S132:S137)</f>
        <v>0</v>
      </c>
      <c r="T138" s="64"/>
      <c r="U138" s="66">
        <f>SUM(U132:U137)</f>
        <v>22563.675000000003</v>
      </c>
      <c r="V138" s="64"/>
      <c r="W138" s="66">
        <f t="shared" ref="W138:Y138" si="113">SUM(W132:W137)</f>
        <v>0</v>
      </c>
      <c r="X138" s="66">
        <f t="shared" si="113"/>
        <v>61574.278162499999</v>
      </c>
      <c r="Y138" s="66">
        <f t="shared" si="113"/>
        <v>451680.30978749995</v>
      </c>
      <c r="Z138" s="93">
        <f>SUM(Z132:Z137)</f>
        <v>5</v>
      </c>
      <c r="AA138" s="66">
        <f>SUM(AA132:AA137)</f>
        <v>371566.21200000006</v>
      </c>
    </row>
    <row r="139" spans="1:27" s="59" customFormat="1" ht="18" customHeight="1">
      <c r="A139" s="4"/>
      <c r="B139" s="131" t="s">
        <v>293</v>
      </c>
      <c r="C139" s="61"/>
      <c r="D139" s="61"/>
      <c r="E139" s="135"/>
      <c r="F139" s="136"/>
      <c r="G139" s="136"/>
      <c r="H139" s="75">
        <f>H120+H130+H138</f>
        <v>15.25</v>
      </c>
      <c r="I139" s="66">
        <f>I120+I130+I138</f>
        <v>1035495.7125000001</v>
      </c>
      <c r="J139" s="64"/>
      <c r="K139" s="66">
        <f>K120+K130+K138</f>
        <v>2501174.0828249995</v>
      </c>
      <c r="L139" s="64"/>
      <c r="M139" s="66">
        <f>M120+M130+M138</f>
        <v>254937.64635449997</v>
      </c>
      <c r="N139" s="4"/>
      <c r="O139" s="66">
        <f>O120+O130+O138</f>
        <v>6636.375</v>
      </c>
      <c r="P139" s="4"/>
      <c r="Q139" s="66">
        <f>Q120+Q130+Q138</f>
        <v>0</v>
      </c>
      <c r="R139" s="4"/>
      <c r="S139" s="66">
        <f>S120+S130+S138</f>
        <v>201303.375</v>
      </c>
      <c r="T139" s="64"/>
      <c r="U139" s="66">
        <f>U120+U130+U138</f>
        <v>22563.675000000003</v>
      </c>
      <c r="V139" s="64"/>
      <c r="W139" s="66">
        <f>W120+W130+W138</f>
        <v>0</v>
      </c>
      <c r="X139" s="66">
        <f>X120+X130+X138</f>
        <v>485441.07135449996</v>
      </c>
      <c r="Y139" s="66">
        <f>Y120+Y130+Y138</f>
        <v>2986615.1541794995</v>
      </c>
      <c r="Z139" s="63">
        <f>Z120+Z130+Z138</f>
        <v>13.25</v>
      </c>
      <c r="AA139" s="66">
        <f>AA120+AA130+AA138</f>
        <v>2156124.6131999996</v>
      </c>
    </row>
    <row r="140" spans="1:27" s="59" customFormat="1" ht="18" customHeight="1">
      <c r="A140" s="58" t="s">
        <v>145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s="59" customFormat="1" ht="18" customHeight="1">
      <c r="A141" s="137" t="s">
        <v>138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</row>
    <row r="142" spans="1:27" s="59" customFormat="1" ht="18" customHeight="1">
      <c r="A142" s="4">
        <v>1</v>
      </c>
      <c r="B142" s="3" t="s">
        <v>61</v>
      </c>
      <c r="C142" s="4" t="s">
        <v>134</v>
      </c>
      <c r="D142" s="60">
        <v>10.5</v>
      </c>
      <c r="E142" s="5" t="s">
        <v>46</v>
      </c>
      <c r="F142" s="4">
        <v>17697</v>
      </c>
      <c r="G142" s="7">
        <v>5.21</v>
      </c>
      <c r="H142" s="60">
        <v>1</v>
      </c>
      <c r="I142" s="5">
        <f t="shared" ref="I142" si="114">F142*G142*H142</f>
        <v>92201.37</v>
      </c>
      <c r="J142" s="7">
        <v>3.42</v>
      </c>
      <c r="K142" s="5">
        <f t="shared" ref="K142" si="115">I142*J142</f>
        <v>315328.68539999996</v>
      </c>
      <c r="L142" s="5">
        <v>10</v>
      </c>
      <c r="M142" s="5">
        <f>K142*L142/100</f>
        <v>31532.868539999992</v>
      </c>
      <c r="N142" s="5"/>
      <c r="O142" s="5"/>
      <c r="P142" s="9"/>
      <c r="Q142" s="4"/>
      <c r="R142" s="4"/>
      <c r="S142" s="4"/>
      <c r="T142" s="4"/>
      <c r="U142" s="4"/>
      <c r="V142" s="4"/>
      <c r="W142" s="4"/>
      <c r="X142" s="5">
        <f>M142+O142+Q142+S142+U142+W142</f>
        <v>31532.868539999992</v>
      </c>
      <c r="Y142" s="5">
        <f>K142+X142</f>
        <v>346861.55393999995</v>
      </c>
      <c r="Z142" s="10">
        <v>1</v>
      </c>
      <c r="AA142" s="11">
        <f>K142*Z142</f>
        <v>315328.68539999996</v>
      </c>
    </row>
    <row r="143" spans="1:27" s="59" customFormat="1" ht="18" customHeight="1">
      <c r="A143" s="4"/>
      <c r="B143" s="62" t="s">
        <v>22</v>
      </c>
      <c r="C143" s="61"/>
      <c r="D143" s="63"/>
      <c r="E143" s="5"/>
      <c r="F143" s="61"/>
      <c r="G143" s="61"/>
      <c r="H143" s="93">
        <f>SUM(H142)</f>
        <v>1</v>
      </c>
      <c r="I143" s="64">
        <f>SUM(I142)</f>
        <v>92201.37</v>
      </c>
      <c r="J143" s="64"/>
      <c r="K143" s="66">
        <f>SUM(K142:K142)</f>
        <v>315328.68539999996</v>
      </c>
      <c r="L143" s="64"/>
      <c r="M143" s="66">
        <f>SUM(M142:M142)</f>
        <v>31532.868539999992</v>
      </c>
      <c r="N143" s="64"/>
      <c r="O143" s="66">
        <f>SUM(O142:O142)</f>
        <v>0</v>
      </c>
      <c r="P143" s="64"/>
      <c r="Q143" s="66">
        <f>SUM(Q142:Q142)</f>
        <v>0</v>
      </c>
      <c r="R143" s="4"/>
      <c r="S143" s="66">
        <f>SUM(S142:S142)</f>
        <v>0</v>
      </c>
      <c r="T143" s="4"/>
      <c r="U143" s="66">
        <f>SUM(U142:U142)</f>
        <v>0</v>
      </c>
      <c r="V143" s="4"/>
      <c r="W143" s="66">
        <f>SUM(W142:W142)</f>
        <v>0</v>
      </c>
      <c r="X143" s="66">
        <f>SUM(X142:X142)</f>
        <v>31532.868539999992</v>
      </c>
      <c r="Y143" s="66">
        <f>SUM(Y142:Y142)</f>
        <v>346861.55393999995</v>
      </c>
      <c r="Z143" s="93">
        <f>SUM(Z142)</f>
        <v>1</v>
      </c>
      <c r="AA143" s="66">
        <f>SUM(AA142:AA142)</f>
        <v>315328.68539999996</v>
      </c>
    </row>
    <row r="144" spans="1:27" s="59" customFormat="1" ht="18" customHeight="1">
      <c r="A144" s="137" t="s">
        <v>23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</row>
    <row r="145" spans="1:27" s="59" customFormat="1" ht="18" customHeight="1">
      <c r="A145" s="4">
        <v>1</v>
      </c>
      <c r="B145" s="3" t="s">
        <v>421</v>
      </c>
      <c r="C145" s="4" t="s">
        <v>30</v>
      </c>
      <c r="D145" s="60" t="s">
        <v>20</v>
      </c>
      <c r="E145" s="5" t="s">
        <v>18</v>
      </c>
      <c r="F145" s="4">
        <v>17697</v>
      </c>
      <c r="G145" s="4">
        <v>4.53</v>
      </c>
      <c r="H145" s="6">
        <v>1</v>
      </c>
      <c r="I145" s="5">
        <f t="shared" ref="I145:I149" si="116">F145*G145*H145</f>
        <v>80167.41</v>
      </c>
      <c r="J145" s="7">
        <v>2.34</v>
      </c>
      <c r="K145" s="5">
        <f t="shared" ref="K145:K149" si="117">I145*J145</f>
        <v>187591.73939999999</v>
      </c>
      <c r="L145" s="5">
        <v>10</v>
      </c>
      <c r="M145" s="5">
        <f t="shared" ref="M145:M149" si="118">K145*L145/100</f>
        <v>18759.173939999997</v>
      </c>
      <c r="N145" s="5"/>
      <c r="O145" s="5"/>
      <c r="P145" s="4"/>
      <c r="Q145" s="4"/>
      <c r="R145" s="4"/>
      <c r="S145" s="4"/>
      <c r="T145" s="4"/>
      <c r="U145" s="4"/>
      <c r="V145" s="4"/>
      <c r="W145" s="4"/>
      <c r="X145" s="5">
        <f t="shared" ref="X145:X149" si="119">M145+O145+Q145+S145+U145+W145</f>
        <v>18759.173939999997</v>
      </c>
      <c r="Y145" s="5">
        <f t="shared" ref="Y145:Y149" si="120">K145+X145</f>
        <v>206350.91334</v>
      </c>
      <c r="Z145" s="10">
        <v>1</v>
      </c>
      <c r="AA145" s="11">
        <f>K145*Z145</f>
        <v>187591.73939999999</v>
      </c>
    </row>
    <row r="146" spans="1:27" s="59" customFormat="1" ht="18" customHeight="1">
      <c r="A146" s="4">
        <v>2</v>
      </c>
      <c r="B146" s="3" t="s">
        <v>143</v>
      </c>
      <c r="C146" s="4" t="s">
        <v>29</v>
      </c>
      <c r="D146" s="4">
        <v>20.100000000000001</v>
      </c>
      <c r="E146" s="5" t="s">
        <v>46</v>
      </c>
      <c r="F146" s="4">
        <v>17697</v>
      </c>
      <c r="G146" s="4">
        <v>4.34</v>
      </c>
      <c r="H146" s="6">
        <v>1</v>
      </c>
      <c r="I146" s="5">
        <f t="shared" si="116"/>
        <v>76804.98</v>
      </c>
      <c r="J146" s="7">
        <v>2.34</v>
      </c>
      <c r="K146" s="5">
        <f t="shared" si="117"/>
        <v>179723.65319999997</v>
      </c>
      <c r="L146" s="5">
        <v>10</v>
      </c>
      <c r="M146" s="5">
        <f t="shared" si="118"/>
        <v>17972.365319999997</v>
      </c>
      <c r="N146" s="5"/>
      <c r="O146" s="5"/>
      <c r="P146" s="4"/>
      <c r="Q146" s="4"/>
      <c r="R146" s="4"/>
      <c r="S146" s="4"/>
      <c r="T146" s="4"/>
      <c r="U146" s="4"/>
      <c r="V146" s="4"/>
      <c r="W146" s="4"/>
      <c r="X146" s="5">
        <f t="shared" si="119"/>
        <v>17972.365319999997</v>
      </c>
      <c r="Y146" s="5">
        <f t="shared" si="120"/>
        <v>197696.01851999998</v>
      </c>
      <c r="Z146" s="10">
        <v>1</v>
      </c>
      <c r="AA146" s="11">
        <f>K146*Z146</f>
        <v>179723.65319999997</v>
      </c>
    </row>
    <row r="147" spans="1:27" s="59" customFormat="1" ht="18" customHeight="1">
      <c r="A147" s="4">
        <v>3</v>
      </c>
      <c r="B147" s="3" t="s">
        <v>143</v>
      </c>
      <c r="C147" s="4" t="s">
        <v>31</v>
      </c>
      <c r="D147" s="60">
        <v>6.3</v>
      </c>
      <c r="E147" s="5"/>
      <c r="F147" s="4">
        <v>17697</v>
      </c>
      <c r="G147" s="4">
        <v>3.49</v>
      </c>
      <c r="H147" s="6">
        <v>1</v>
      </c>
      <c r="I147" s="5">
        <f t="shared" si="116"/>
        <v>61762.530000000006</v>
      </c>
      <c r="J147" s="7">
        <v>2.34</v>
      </c>
      <c r="K147" s="5">
        <f t="shared" si="117"/>
        <v>144524.32020000002</v>
      </c>
      <c r="L147" s="5">
        <v>10</v>
      </c>
      <c r="M147" s="5">
        <f t="shared" si="118"/>
        <v>14452.43202</v>
      </c>
      <c r="N147" s="5"/>
      <c r="O147" s="5"/>
      <c r="P147" s="4"/>
      <c r="Q147" s="4"/>
      <c r="R147" s="4"/>
      <c r="S147" s="4"/>
      <c r="T147" s="4"/>
      <c r="U147" s="4"/>
      <c r="V147" s="4"/>
      <c r="W147" s="4"/>
      <c r="X147" s="5">
        <f t="shared" si="119"/>
        <v>14452.43202</v>
      </c>
      <c r="Y147" s="5">
        <f t="shared" si="120"/>
        <v>158976.75222000002</v>
      </c>
      <c r="Z147" s="10">
        <v>1</v>
      </c>
      <c r="AA147" s="11">
        <f>K147*Z147</f>
        <v>144524.32020000002</v>
      </c>
    </row>
    <row r="148" spans="1:27" s="59" customFormat="1" ht="18" customHeight="1">
      <c r="A148" s="4">
        <v>4</v>
      </c>
      <c r="B148" s="3" t="s">
        <v>143</v>
      </c>
      <c r="C148" s="4" t="s">
        <v>30</v>
      </c>
      <c r="D148" s="60">
        <v>22.2</v>
      </c>
      <c r="E148" s="5" t="s">
        <v>18</v>
      </c>
      <c r="F148" s="4">
        <v>17697</v>
      </c>
      <c r="G148" s="4">
        <v>4.46</v>
      </c>
      <c r="H148" s="6">
        <v>1</v>
      </c>
      <c r="I148" s="5">
        <f t="shared" si="116"/>
        <v>78928.62</v>
      </c>
      <c r="J148" s="7">
        <v>2.34</v>
      </c>
      <c r="K148" s="5">
        <f t="shared" si="117"/>
        <v>184692.97079999998</v>
      </c>
      <c r="L148" s="5">
        <v>10</v>
      </c>
      <c r="M148" s="5">
        <f t="shared" si="118"/>
        <v>18469.29708</v>
      </c>
      <c r="N148" s="5"/>
      <c r="O148" s="5"/>
      <c r="P148" s="4"/>
      <c r="Q148" s="4"/>
      <c r="R148" s="4"/>
      <c r="S148" s="4"/>
      <c r="T148" s="4"/>
      <c r="U148" s="4"/>
      <c r="V148" s="4"/>
      <c r="W148" s="4"/>
      <c r="X148" s="5">
        <f t="shared" si="119"/>
        <v>18469.29708</v>
      </c>
      <c r="Y148" s="5">
        <f t="shared" si="120"/>
        <v>203162.26787999997</v>
      </c>
      <c r="Z148" s="10">
        <v>1</v>
      </c>
      <c r="AA148" s="11">
        <f>K148*Z148</f>
        <v>184692.97079999998</v>
      </c>
    </row>
    <row r="149" spans="1:27" s="59" customFormat="1" ht="18" customHeight="1">
      <c r="A149" s="4">
        <v>5</v>
      </c>
      <c r="B149" s="3" t="s">
        <v>291</v>
      </c>
      <c r="C149" s="4" t="s">
        <v>31</v>
      </c>
      <c r="D149" s="4" t="s">
        <v>20</v>
      </c>
      <c r="E149" s="5"/>
      <c r="F149" s="4">
        <v>17697</v>
      </c>
      <c r="G149" s="4">
        <v>3.73</v>
      </c>
      <c r="H149" s="6">
        <v>1</v>
      </c>
      <c r="I149" s="5">
        <f t="shared" si="116"/>
        <v>66009.81</v>
      </c>
      <c r="J149" s="7">
        <v>2.34</v>
      </c>
      <c r="K149" s="5">
        <f t="shared" si="117"/>
        <v>154462.95539999998</v>
      </c>
      <c r="L149" s="5">
        <v>10</v>
      </c>
      <c r="M149" s="5">
        <f t="shared" si="118"/>
        <v>15446.295539999997</v>
      </c>
      <c r="N149" s="5"/>
      <c r="O149" s="5"/>
      <c r="P149" s="4"/>
      <c r="Q149" s="4"/>
      <c r="R149" s="4"/>
      <c r="S149" s="4"/>
      <c r="T149" s="4"/>
      <c r="U149" s="4"/>
      <c r="V149" s="4"/>
      <c r="W149" s="4"/>
      <c r="X149" s="5">
        <f t="shared" si="119"/>
        <v>15446.295539999997</v>
      </c>
      <c r="Y149" s="5">
        <f t="shared" si="120"/>
        <v>169909.25093999997</v>
      </c>
      <c r="Z149" s="10">
        <v>1</v>
      </c>
      <c r="AA149" s="11">
        <f>K149*Z149</f>
        <v>154462.95539999998</v>
      </c>
    </row>
    <row r="150" spans="1:27" s="59" customFormat="1" ht="18" customHeight="1">
      <c r="A150" s="4"/>
      <c r="B150" s="62" t="s">
        <v>22</v>
      </c>
      <c r="C150" s="61"/>
      <c r="D150" s="63"/>
      <c r="E150" s="5"/>
      <c r="F150" s="61"/>
      <c r="G150" s="61"/>
      <c r="H150" s="65">
        <f>SUM(H145:H149)</f>
        <v>5</v>
      </c>
      <c r="I150" s="66">
        <f>SUM(I145:I149)</f>
        <v>363673.35000000003</v>
      </c>
      <c r="J150" s="64"/>
      <c r="K150" s="66">
        <f>SUM(K145:K149)</f>
        <v>850995.63899999997</v>
      </c>
      <c r="L150" s="64"/>
      <c r="M150" s="66">
        <f>SUM(M145:M149)</f>
        <v>85099.563899999979</v>
      </c>
      <c r="N150" s="64"/>
      <c r="O150" s="66">
        <f>SUM(O145:O149)</f>
        <v>0</v>
      </c>
      <c r="P150" s="4"/>
      <c r="Q150" s="66">
        <f>SUM(Q145:Q149)</f>
        <v>0</v>
      </c>
      <c r="R150" s="4"/>
      <c r="S150" s="66">
        <f>SUM(S145:S149)</f>
        <v>0</v>
      </c>
      <c r="T150" s="4"/>
      <c r="U150" s="66">
        <f>SUM(U145:U149)</f>
        <v>0</v>
      </c>
      <c r="V150" s="4"/>
      <c r="W150" s="66">
        <f t="shared" ref="W150:Y150" si="121">SUM(W145:W149)</f>
        <v>0</v>
      </c>
      <c r="X150" s="66">
        <f t="shared" si="121"/>
        <v>85099.563899999979</v>
      </c>
      <c r="Y150" s="66">
        <f t="shared" si="121"/>
        <v>936095.20289999992</v>
      </c>
      <c r="Z150" s="93">
        <f>SUM(Z145:Z149)</f>
        <v>5</v>
      </c>
      <c r="AA150" s="66">
        <f>SUM(AA145:AA149)</f>
        <v>850995.63899999997</v>
      </c>
    </row>
    <row r="151" spans="1:27" s="59" customFormat="1" ht="18" customHeight="1">
      <c r="A151" s="137" t="s">
        <v>32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</row>
    <row r="152" spans="1:27" s="59" customFormat="1" ht="18" customHeight="1">
      <c r="A152" s="4">
        <v>1</v>
      </c>
      <c r="B152" s="3" t="s">
        <v>561</v>
      </c>
      <c r="C152" s="4">
        <v>5</v>
      </c>
      <c r="D152" s="4"/>
      <c r="E152" s="5"/>
      <c r="F152" s="4">
        <v>17697</v>
      </c>
      <c r="G152" s="4">
        <v>2.92</v>
      </c>
      <c r="H152" s="74">
        <v>0.25</v>
      </c>
      <c r="I152" s="5">
        <f>F152*G152*H152</f>
        <v>12918.81</v>
      </c>
      <c r="J152" s="7">
        <v>1.45</v>
      </c>
      <c r="K152" s="8">
        <f t="shared" ref="K152:K156" si="122">I152*J152</f>
        <v>18732.2745</v>
      </c>
      <c r="L152" s="5">
        <v>10</v>
      </c>
      <c r="M152" s="5">
        <f>K152*L152/100</f>
        <v>1873.2274499999999</v>
      </c>
      <c r="N152" s="4"/>
      <c r="O152" s="5"/>
      <c r="P152" s="4"/>
      <c r="Q152" s="4"/>
      <c r="R152" s="4"/>
      <c r="S152" s="4"/>
      <c r="T152" s="4"/>
      <c r="U152" s="4"/>
      <c r="V152" s="4"/>
      <c r="W152" s="4"/>
      <c r="X152" s="5">
        <f t="shared" ref="X152:X156" si="123">M152+O152+Q152+S152+U152+W152</f>
        <v>1873.2274499999999</v>
      </c>
      <c r="Y152" s="5">
        <f>K152+X152</f>
        <v>20605.501949999998</v>
      </c>
      <c r="Z152" s="4"/>
      <c r="AA152" s="11"/>
    </row>
    <row r="153" spans="1:27" s="59" customFormat="1" ht="18" customHeight="1">
      <c r="A153" s="4">
        <v>2</v>
      </c>
      <c r="B153" s="3" t="s">
        <v>231</v>
      </c>
      <c r="C153" s="4">
        <v>4</v>
      </c>
      <c r="D153" s="7"/>
      <c r="E153" s="5"/>
      <c r="F153" s="4">
        <v>17697</v>
      </c>
      <c r="G153" s="4">
        <v>2.89</v>
      </c>
      <c r="H153" s="6">
        <v>1</v>
      </c>
      <c r="I153" s="5">
        <f>F153*G153*H153</f>
        <v>51144.33</v>
      </c>
      <c r="J153" s="7">
        <v>1.45</v>
      </c>
      <c r="K153" s="8">
        <f t="shared" si="122"/>
        <v>74159.2785</v>
      </c>
      <c r="L153" s="5">
        <v>10</v>
      </c>
      <c r="M153" s="5">
        <f>K153*L153/100</f>
        <v>7415.92785</v>
      </c>
      <c r="N153" s="4"/>
      <c r="O153" s="5"/>
      <c r="P153" s="4"/>
      <c r="Q153" s="5"/>
      <c r="R153" s="4"/>
      <c r="S153" s="4"/>
      <c r="T153" s="76">
        <v>30</v>
      </c>
      <c r="U153" s="5">
        <f t="shared" ref="U153:U156" si="124">(F153*H153)*T153/100</f>
        <v>5309.1</v>
      </c>
      <c r="V153" s="76"/>
      <c r="W153" s="5"/>
      <c r="X153" s="5">
        <f t="shared" si="123"/>
        <v>12725.02785</v>
      </c>
      <c r="Y153" s="5">
        <f>K153+X153</f>
        <v>86884.306349999999</v>
      </c>
      <c r="Z153" s="10">
        <v>1</v>
      </c>
      <c r="AA153" s="11">
        <f>K153*Z153</f>
        <v>74159.2785</v>
      </c>
    </row>
    <row r="154" spans="1:27" s="59" customFormat="1" ht="18" customHeight="1">
      <c r="A154" s="4">
        <v>3</v>
      </c>
      <c r="B154" s="3" t="s">
        <v>231</v>
      </c>
      <c r="C154" s="4">
        <v>4</v>
      </c>
      <c r="D154" s="4"/>
      <c r="E154" s="5"/>
      <c r="F154" s="4">
        <v>17697</v>
      </c>
      <c r="G154" s="4">
        <v>2.89</v>
      </c>
      <c r="H154" s="6">
        <v>1</v>
      </c>
      <c r="I154" s="5">
        <f>F154*G154*H154</f>
        <v>51144.33</v>
      </c>
      <c r="J154" s="7">
        <v>1.45</v>
      </c>
      <c r="K154" s="8">
        <f t="shared" si="122"/>
        <v>74159.2785</v>
      </c>
      <c r="L154" s="5">
        <v>10</v>
      </c>
      <c r="M154" s="5">
        <f>K154*L154/100</f>
        <v>7415.92785</v>
      </c>
      <c r="N154" s="4"/>
      <c r="O154" s="5"/>
      <c r="P154" s="4"/>
      <c r="Q154" s="5"/>
      <c r="R154" s="4"/>
      <c r="S154" s="4"/>
      <c r="T154" s="76">
        <v>30</v>
      </c>
      <c r="U154" s="5">
        <f t="shared" si="124"/>
        <v>5309.1</v>
      </c>
      <c r="V154" s="76"/>
      <c r="W154" s="5"/>
      <c r="X154" s="5">
        <f t="shared" si="123"/>
        <v>12725.02785</v>
      </c>
      <c r="Y154" s="5">
        <f>K154+X154</f>
        <v>86884.306349999999</v>
      </c>
      <c r="Z154" s="10">
        <v>1</v>
      </c>
      <c r="AA154" s="11">
        <f>K154*Z154</f>
        <v>74159.2785</v>
      </c>
    </row>
    <row r="155" spans="1:27" s="59" customFormat="1" ht="18" customHeight="1">
      <c r="A155" s="4">
        <v>4</v>
      </c>
      <c r="B155" s="3" t="s">
        <v>231</v>
      </c>
      <c r="C155" s="4">
        <v>4</v>
      </c>
      <c r="D155" s="7"/>
      <c r="E155" s="5"/>
      <c r="F155" s="4">
        <v>17697</v>
      </c>
      <c r="G155" s="4">
        <v>2.89</v>
      </c>
      <c r="H155" s="6">
        <v>1</v>
      </c>
      <c r="I155" s="5">
        <f>F155*G155*H155</f>
        <v>51144.33</v>
      </c>
      <c r="J155" s="7">
        <v>1.45</v>
      </c>
      <c r="K155" s="8">
        <f t="shared" si="122"/>
        <v>74159.2785</v>
      </c>
      <c r="L155" s="5">
        <v>10</v>
      </c>
      <c r="M155" s="5">
        <f>K155*L155/100</f>
        <v>7415.92785</v>
      </c>
      <c r="N155" s="4"/>
      <c r="O155" s="5"/>
      <c r="P155" s="4"/>
      <c r="Q155" s="5"/>
      <c r="R155" s="4"/>
      <c r="S155" s="4"/>
      <c r="T155" s="76">
        <v>30</v>
      </c>
      <c r="U155" s="5">
        <f t="shared" si="124"/>
        <v>5309.1</v>
      </c>
      <c r="V155" s="76"/>
      <c r="W155" s="5"/>
      <c r="X155" s="5">
        <f t="shared" si="123"/>
        <v>12725.02785</v>
      </c>
      <c r="Y155" s="5">
        <f>K155+X155</f>
        <v>86884.306349999999</v>
      </c>
      <c r="Z155" s="10">
        <v>1</v>
      </c>
      <c r="AA155" s="11">
        <f>K155*Z155</f>
        <v>74159.2785</v>
      </c>
    </row>
    <row r="156" spans="1:27" s="59" customFormat="1" ht="18" customHeight="1">
      <c r="A156" s="4">
        <v>5</v>
      </c>
      <c r="B156" s="3" t="s">
        <v>231</v>
      </c>
      <c r="C156" s="4">
        <v>4</v>
      </c>
      <c r="D156" s="7"/>
      <c r="E156" s="5"/>
      <c r="F156" s="4">
        <v>17697</v>
      </c>
      <c r="G156" s="4">
        <v>2.89</v>
      </c>
      <c r="H156" s="6">
        <v>1</v>
      </c>
      <c r="I156" s="5">
        <f>F156*G156*H156</f>
        <v>51144.33</v>
      </c>
      <c r="J156" s="7">
        <v>1.45</v>
      </c>
      <c r="K156" s="8">
        <f t="shared" si="122"/>
        <v>74159.2785</v>
      </c>
      <c r="L156" s="5">
        <v>10</v>
      </c>
      <c r="M156" s="5">
        <f>K156*L156/100</f>
        <v>7415.92785</v>
      </c>
      <c r="N156" s="4"/>
      <c r="O156" s="5"/>
      <c r="P156" s="4"/>
      <c r="Q156" s="5"/>
      <c r="R156" s="4"/>
      <c r="S156" s="4"/>
      <c r="T156" s="76">
        <v>30</v>
      </c>
      <c r="U156" s="5">
        <f t="shared" si="124"/>
        <v>5309.1</v>
      </c>
      <c r="V156" s="76"/>
      <c r="W156" s="5"/>
      <c r="X156" s="5">
        <f t="shared" si="123"/>
        <v>12725.02785</v>
      </c>
      <c r="Y156" s="5">
        <f>K156+X156</f>
        <v>86884.306349999999</v>
      </c>
      <c r="Z156" s="10">
        <v>1</v>
      </c>
      <c r="AA156" s="11">
        <f>K156*Z156</f>
        <v>74159.2785</v>
      </c>
    </row>
    <row r="157" spans="1:27" s="67" customFormat="1" ht="18" customHeight="1">
      <c r="A157" s="61"/>
      <c r="B157" s="62" t="s">
        <v>22</v>
      </c>
      <c r="C157" s="61"/>
      <c r="D157" s="63"/>
      <c r="E157" s="64"/>
      <c r="F157" s="61"/>
      <c r="G157" s="61"/>
      <c r="H157" s="75">
        <f>SUM(H152:H156)</f>
        <v>4.25</v>
      </c>
      <c r="I157" s="66">
        <f>SUM(I152:I156)</f>
        <v>217496.13</v>
      </c>
      <c r="J157" s="64"/>
      <c r="K157" s="66">
        <f>SUM(K152:K156)</f>
        <v>315369.3885</v>
      </c>
      <c r="L157" s="64"/>
      <c r="M157" s="66">
        <f>SUM(M152:M156)</f>
        <v>31536.938849999999</v>
      </c>
      <c r="N157" s="64"/>
      <c r="O157" s="66">
        <f>SUM(O152:O156)</f>
        <v>0</v>
      </c>
      <c r="P157" s="61"/>
      <c r="Q157" s="66">
        <f>SUM(Q152:Q156)</f>
        <v>0</v>
      </c>
      <c r="R157" s="61"/>
      <c r="S157" s="66">
        <f>SUM(S152:S156)</f>
        <v>0</v>
      </c>
      <c r="T157" s="61"/>
      <c r="U157" s="66">
        <f>SUM(U152:U156)</f>
        <v>21236.400000000001</v>
      </c>
      <c r="V157" s="61"/>
      <c r="W157" s="66">
        <f>SUM(W152:W156)</f>
        <v>0</v>
      </c>
      <c r="X157" s="66">
        <f>SUM(X152:X156)</f>
        <v>52773.33885</v>
      </c>
      <c r="Y157" s="66">
        <f>SUM(Y152:Y156)</f>
        <v>368142.72734999994</v>
      </c>
      <c r="Z157" s="93">
        <f>SUM(Z152:Z156)</f>
        <v>4</v>
      </c>
      <c r="AA157" s="66">
        <f>SUM(AA152:AA156)</f>
        <v>296637.114</v>
      </c>
    </row>
    <row r="158" spans="1:27" s="67" customFormat="1" ht="18" customHeight="1">
      <c r="A158" s="61"/>
      <c r="B158" s="131" t="s">
        <v>294</v>
      </c>
      <c r="C158" s="61"/>
      <c r="D158" s="61"/>
      <c r="E158" s="138"/>
      <c r="F158" s="136"/>
      <c r="G158" s="136"/>
      <c r="H158" s="63">
        <f>H143+H150+H157</f>
        <v>10.25</v>
      </c>
      <c r="I158" s="66">
        <f>I143+I150+I157</f>
        <v>673370.85000000009</v>
      </c>
      <c r="J158" s="64"/>
      <c r="K158" s="66">
        <f>K143+K150+K157</f>
        <v>1481693.7128999997</v>
      </c>
      <c r="L158" s="64"/>
      <c r="M158" s="66">
        <f>M143+M150+M157</f>
        <v>148169.37128999998</v>
      </c>
      <c r="N158" s="64"/>
      <c r="O158" s="66">
        <f>O143+O150+O157</f>
        <v>0</v>
      </c>
      <c r="P158" s="61"/>
      <c r="Q158" s="66">
        <f>Q143+Q150+Q157</f>
        <v>0</v>
      </c>
      <c r="R158" s="61"/>
      <c r="S158" s="66">
        <f>S143+S150+S157</f>
        <v>0</v>
      </c>
      <c r="T158" s="61"/>
      <c r="U158" s="66">
        <f>U143+U150+U157</f>
        <v>21236.400000000001</v>
      </c>
      <c r="V158" s="61"/>
      <c r="W158" s="66">
        <f>W143+W150+W157</f>
        <v>0</v>
      </c>
      <c r="X158" s="66">
        <f>X143+X150+X157</f>
        <v>169405.77128999998</v>
      </c>
      <c r="Y158" s="66">
        <f>Y143+Y150+Y157</f>
        <v>1651099.4841899998</v>
      </c>
      <c r="Z158" s="93">
        <f>Z143+Z150+Z157</f>
        <v>10</v>
      </c>
      <c r="AA158" s="66">
        <f>AA143+AA150+AA157</f>
        <v>1462961.4383999999</v>
      </c>
    </row>
    <row r="159" spans="1:27" s="59" customFormat="1" ht="18" customHeight="1">
      <c r="A159" s="58" t="s">
        <v>142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</row>
    <row r="160" spans="1:27" s="59" customFormat="1" ht="18" customHeight="1">
      <c r="A160" s="69" t="s">
        <v>129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</row>
    <row r="161" spans="1:27" s="59" customFormat="1" ht="18" customHeight="1">
      <c r="A161" s="4">
        <v>1</v>
      </c>
      <c r="B161" s="3" t="s">
        <v>286</v>
      </c>
      <c r="C161" s="4" t="s">
        <v>19</v>
      </c>
      <c r="D161" s="4" t="s">
        <v>20</v>
      </c>
      <c r="E161" s="4" t="s">
        <v>18</v>
      </c>
      <c r="F161" s="4">
        <v>17697</v>
      </c>
      <c r="G161" s="4">
        <v>5.99</v>
      </c>
      <c r="H161" s="6">
        <v>1</v>
      </c>
      <c r="I161" s="5">
        <f>F161*G161*H161</f>
        <v>106005.03</v>
      </c>
      <c r="J161" s="7">
        <v>3.42</v>
      </c>
      <c r="K161" s="5">
        <f>I161*J161</f>
        <v>362537.20259999996</v>
      </c>
      <c r="L161" s="5">
        <v>10</v>
      </c>
      <c r="M161" s="5">
        <f>K161*L161/100</f>
        <v>36253.720259999995</v>
      </c>
      <c r="N161" s="4">
        <v>50</v>
      </c>
      <c r="O161" s="5">
        <f>F161*H161*N161%</f>
        <v>8848.5</v>
      </c>
      <c r="P161" s="5"/>
      <c r="Q161" s="5"/>
      <c r="R161" s="4"/>
      <c r="S161" s="4"/>
      <c r="T161" s="4"/>
      <c r="U161" s="4"/>
      <c r="V161" s="4"/>
      <c r="W161" s="4"/>
      <c r="X161" s="5">
        <f t="shared" ref="X161:X165" si="125">M161+O161+Q161+S161+U161+W161</f>
        <v>45102.220259999995</v>
      </c>
      <c r="Y161" s="5">
        <f>K161+X161</f>
        <v>407639.42285999993</v>
      </c>
      <c r="Z161" s="10">
        <v>1</v>
      </c>
      <c r="AA161" s="11">
        <f>K161*Z161</f>
        <v>362537.20259999996</v>
      </c>
    </row>
    <row r="162" spans="1:27" s="59" customFormat="1" ht="18" customHeight="1">
      <c r="A162" s="4">
        <v>2</v>
      </c>
      <c r="B162" s="3" t="s">
        <v>139</v>
      </c>
      <c r="C162" s="4" t="s">
        <v>21</v>
      </c>
      <c r="D162" s="60">
        <v>2.7</v>
      </c>
      <c r="E162" s="5"/>
      <c r="F162" s="4">
        <v>17697</v>
      </c>
      <c r="G162" s="4">
        <v>4.21</v>
      </c>
      <c r="H162" s="6">
        <v>1</v>
      </c>
      <c r="I162" s="5">
        <f>F162*G162*H162</f>
        <v>74504.37</v>
      </c>
      <c r="J162" s="7">
        <v>3.42</v>
      </c>
      <c r="K162" s="5">
        <f>I162*J162</f>
        <v>254804.94539999997</v>
      </c>
      <c r="L162" s="5">
        <v>10</v>
      </c>
      <c r="M162" s="5">
        <f>K162*L162/100</f>
        <v>25480.49454</v>
      </c>
      <c r="N162" s="5"/>
      <c r="O162" s="5"/>
      <c r="P162" s="9"/>
      <c r="Q162" s="5"/>
      <c r="R162" s="4"/>
      <c r="S162" s="4"/>
      <c r="T162" s="4"/>
      <c r="U162" s="4"/>
      <c r="V162" s="4"/>
      <c r="W162" s="4"/>
      <c r="X162" s="5">
        <f t="shared" ref="X162:X163" si="126">M162+O162+Q162+S162+U162+W162</f>
        <v>25480.49454</v>
      </c>
      <c r="Y162" s="5">
        <f>K162+X162</f>
        <v>280285.43993999995</v>
      </c>
      <c r="Z162" s="10">
        <v>1</v>
      </c>
      <c r="AA162" s="11">
        <f>K162*Z162</f>
        <v>254804.94539999997</v>
      </c>
    </row>
    <row r="163" spans="1:27" s="59" customFormat="1" ht="18" customHeight="1">
      <c r="A163" s="4">
        <v>3</v>
      </c>
      <c r="B163" s="3" t="s">
        <v>139</v>
      </c>
      <c r="C163" s="4" t="s">
        <v>21</v>
      </c>
      <c r="D163" s="60">
        <v>2.7</v>
      </c>
      <c r="E163" s="5"/>
      <c r="F163" s="4">
        <v>17697</v>
      </c>
      <c r="G163" s="4">
        <v>4.21</v>
      </c>
      <c r="H163" s="6">
        <v>0.5</v>
      </c>
      <c r="I163" s="5">
        <f>F163*G163*H163</f>
        <v>37252.184999999998</v>
      </c>
      <c r="J163" s="7">
        <v>3.42</v>
      </c>
      <c r="K163" s="5">
        <f>I163*J163</f>
        <v>127402.47269999998</v>
      </c>
      <c r="L163" s="5">
        <v>10</v>
      </c>
      <c r="M163" s="5">
        <f>K163*L163/100</f>
        <v>12740.24727</v>
      </c>
      <c r="N163" s="5"/>
      <c r="O163" s="5"/>
      <c r="P163" s="9"/>
      <c r="Q163" s="5"/>
      <c r="R163" s="4"/>
      <c r="S163" s="4"/>
      <c r="T163" s="4"/>
      <c r="U163" s="4"/>
      <c r="V163" s="4"/>
      <c r="W163" s="4"/>
      <c r="X163" s="5">
        <f t="shared" si="126"/>
        <v>12740.24727</v>
      </c>
      <c r="Y163" s="5">
        <f>K163+X163</f>
        <v>140142.71996999998</v>
      </c>
      <c r="Z163" s="10"/>
      <c r="AA163" s="11"/>
    </row>
    <row r="164" spans="1:27" s="59" customFormat="1" ht="18" customHeight="1">
      <c r="A164" s="4">
        <v>4</v>
      </c>
      <c r="B164" s="3" t="s">
        <v>139</v>
      </c>
      <c r="C164" s="4" t="s">
        <v>21</v>
      </c>
      <c r="D164" s="60">
        <v>7</v>
      </c>
      <c r="E164" s="5"/>
      <c r="F164" s="4">
        <v>17697</v>
      </c>
      <c r="G164" s="7">
        <v>4.3499999999999996</v>
      </c>
      <c r="H164" s="6">
        <v>0.5</v>
      </c>
      <c r="I164" s="5">
        <f>F164*G164*H164</f>
        <v>38490.974999999999</v>
      </c>
      <c r="J164" s="7">
        <v>3.42</v>
      </c>
      <c r="K164" s="5">
        <f>I164*J164</f>
        <v>131639.13449999999</v>
      </c>
      <c r="L164" s="5">
        <v>10</v>
      </c>
      <c r="M164" s="5">
        <f>K164*L164/100</f>
        <v>13163.913449999998</v>
      </c>
      <c r="N164" s="5"/>
      <c r="O164" s="5"/>
      <c r="P164" s="9"/>
      <c r="Q164" s="5"/>
      <c r="R164" s="4"/>
      <c r="S164" s="4"/>
      <c r="T164" s="4"/>
      <c r="U164" s="4"/>
      <c r="V164" s="4"/>
      <c r="W164" s="4"/>
      <c r="X164" s="5">
        <f t="shared" ref="X164" si="127">M164+O164+Q164+S164+U164+W164</f>
        <v>13163.913449999998</v>
      </c>
      <c r="Y164" s="5">
        <f>K164+X164</f>
        <v>144803.04794999998</v>
      </c>
      <c r="Z164" s="10"/>
      <c r="AA164" s="11"/>
    </row>
    <row r="165" spans="1:27" s="140" customFormat="1" ht="18" customHeight="1">
      <c r="A165" s="4">
        <v>5</v>
      </c>
      <c r="B165" s="139" t="s">
        <v>295</v>
      </c>
      <c r="C165" s="73" t="s">
        <v>21</v>
      </c>
      <c r="D165" s="4">
        <v>3.8</v>
      </c>
      <c r="E165" s="72"/>
      <c r="F165" s="73">
        <v>17697</v>
      </c>
      <c r="G165" s="73">
        <v>4.26</v>
      </c>
      <c r="H165" s="6">
        <v>0.5</v>
      </c>
      <c r="I165" s="5">
        <f>F165*G165*H165</f>
        <v>37694.61</v>
      </c>
      <c r="J165" s="7">
        <v>3.42</v>
      </c>
      <c r="K165" s="5">
        <f>I165*J165</f>
        <v>128915.5662</v>
      </c>
      <c r="L165" s="5">
        <v>10</v>
      </c>
      <c r="M165" s="5">
        <f>K165*L165/100</f>
        <v>12891.556619999999</v>
      </c>
      <c r="N165" s="4"/>
      <c r="O165" s="5"/>
      <c r="P165" s="9"/>
      <c r="Q165" s="5"/>
      <c r="R165" s="5"/>
      <c r="S165" s="5"/>
      <c r="T165" s="5"/>
      <c r="U165" s="5"/>
      <c r="V165" s="5"/>
      <c r="W165" s="5"/>
      <c r="X165" s="5">
        <f t="shared" si="125"/>
        <v>12891.556619999999</v>
      </c>
      <c r="Y165" s="5">
        <f>K165+X165</f>
        <v>141807.12281999999</v>
      </c>
      <c r="Z165" s="10">
        <v>0.5</v>
      </c>
      <c r="AA165" s="11">
        <f>K165</f>
        <v>128915.5662</v>
      </c>
    </row>
    <row r="166" spans="1:27" s="59" customFormat="1" ht="18" customHeight="1">
      <c r="A166" s="4"/>
      <c r="B166" s="62" t="s">
        <v>22</v>
      </c>
      <c r="C166" s="61"/>
      <c r="D166" s="63"/>
      <c r="E166" s="5"/>
      <c r="F166" s="61"/>
      <c r="G166" s="61"/>
      <c r="H166" s="65">
        <f>SUM(H161:H165)</f>
        <v>3.5</v>
      </c>
      <c r="I166" s="66">
        <f>SUM(I161:I165)</f>
        <v>293947.17</v>
      </c>
      <c r="J166" s="64"/>
      <c r="K166" s="66">
        <f>SUM(K161:K165)</f>
        <v>1005299.3213999998</v>
      </c>
      <c r="L166" s="64"/>
      <c r="M166" s="66">
        <f>SUM(M161:M165)</f>
        <v>100529.93213999999</v>
      </c>
      <c r="N166" s="64"/>
      <c r="O166" s="66">
        <f>SUM(O161:O165)</f>
        <v>8848.5</v>
      </c>
      <c r="P166" s="64"/>
      <c r="Q166" s="66">
        <f>SUM(Q161:Q165)</f>
        <v>0</v>
      </c>
      <c r="R166" s="64"/>
      <c r="S166" s="66">
        <f>SUM(S161:S165)</f>
        <v>0</v>
      </c>
      <c r="T166" s="64"/>
      <c r="U166" s="66">
        <f>SUM(U161:U165)</f>
        <v>0</v>
      </c>
      <c r="V166" s="64"/>
      <c r="W166" s="66">
        <f t="shared" ref="W166:Y166" si="128">SUM(W161:W165)</f>
        <v>0</v>
      </c>
      <c r="X166" s="66">
        <f t="shared" si="128"/>
        <v>109378.43213999998</v>
      </c>
      <c r="Y166" s="66">
        <f t="shared" si="128"/>
        <v>1114677.7535399997</v>
      </c>
      <c r="Z166" s="93">
        <f>SUM(Z161:Z165)</f>
        <v>2.5</v>
      </c>
      <c r="AA166" s="66">
        <f>SUM(AA161:AA165)</f>
        <v>746257.71419999993</v>
      </c>
    </row>
    <row r="167" spans="1:27" s="59" customFormat="1" ht="18" customHeight="1">
      <c r="A167" s="69" t="s">
        <v>23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</row>
    <row r="168" spans="1:27" s="59" customFormat="1" ht="18" customHeight="1">
      <c r="A168" s="4">
        <v>1</v>
      </c>
      <c r="B168" s="3" t="s">
        <v>147</v>
      </c>
      <c r="C168" s="4" t="s">
        <v>385</v>
      </c>
      <c r="D168" s="60">
        <v>11.5</v>
      </c>
      <c r="E168" s="5" t="s">
        <v>46</v>
      </c>
      <c r="F168" s="4">
        <v>17697</v>
      </c>
      <c r="G168" s="7">
        <v>4.5999999999999996</v>
      </c>
      <c r="H168" s="6">
        <v>1</v>
      </c>
      <c r="I168" s="5">
        <f t="shared" ref="I168:I180" si="129">F168*G168*H168</f>
        <v>81406.2</v>
      </c>
      <c r="J168" s="7">
        <v>2.34</v>
      </c>
      <c r="K168" s="5">
        <f t="shared" ref="K168:K180" si="130">I168*J168</f>
        <v>190490.50799999997</v>
      </c>
      <c r="L168" s="5">
        <v>10</v>
      </c>
      <c r="M168" s="5">
        <f t="shared" ref="M168:M180" si="131">K168*L168/100</f>
        <v>19049.050799999997</v>
      </c>
      <c r="N168" s="5">
        <v>25</v>
      </c>
      <c r="O168" s="5">
        <f>(F168*H168)*N168/100</f>
        <v>4424.25</v>
      </c>
      <c r="P168" s="4"/>
      <c r="Q168" s="4"/>
      <c r="R168" s="4"/>
      <c r="S168" s="4"/>
      <c r="T168" s="4"/>
      <c r="U168" s="4"/>
      <c r="V168" s="4"/>
      <c r="W168" s="4"/>
      <c r="X168" s="5">
        <f t="shared" ref="X168:X183" si="132">M168+O168+Q168+S168+U168+W168</f>
        <v>23473.300799999997</v>
      </c>
      <c r="Y168" s="5">
        <f t="shared" ref="Y168:Y180" si="133">K168+X168</f>
        <v>213963.80879999997</v>
      </c>
      <c r="Z168" s="10">
        <v>1</v>
      </c>
      <c r="AA168" s="11">
        <f t="shared" ref="AA168:AA177" si="134">K168*Z168</f>
        <v>190490.50799999997</v>
      </c>
    </row>
    <row r="169" spans="1:27" s="59" customFormat="1" ht="18" customHeight="1">
      <c r="A169" s="4">
        <v>2</v>
      </c>
      <c r="B169" s="3" t="s">
        <v>131</v>
      </c>
      <c r="C169" s="4" t="s">
        <v>31</v>
      </c>
      <c r="D169" s="60">
        <v>2.1</v>
      </c>
      <c r="E169" s="5"/>
      <c r="F169" s="4">
        <v>17697</v>
      </c>
      <c r="G169" s="4">
        <v>3.41</v>
      </c>
      <c r="H169" s="6">
        <v>1</v>
      </c>
      <c r="I169" s="5">
        <f t="shared" si="129"/>
        <v>60346.770000000004</v>
      </c>
      <c r="J169" s="7">
        <v>2.34</v>
      </c>
      <c r="K169" s="5">
        <f t="shared" si="130"/>
        <v>141211.4418</v>
      </c>
      <c r="L169" s="5">
        <v>10</v>
      </c>
      <c r="M169" s="5">
        <f t="shared" si="131"/>
        <v>14121.144180000001</v>
      </c>
      <c r="N169" s="5"/>
      <c r="O169" s="4"/>
      <c r="P169" s="4"/>
      <c r="Q169" s="4"/>
      <c r="R169" s="4"/>
      <c r="S169" s="4"/>
      <c r="T169" s="4"/>
      <c r="U169" s="4"/>
      <c r="V169" s="4"/>
      <c r="W169" s="4"/>
      <c r="X169" s="5">
        <f t="shared" si="132"/>
        <v>14121.144180000001</v>
      </c>
      <c r="Y169" s="5">
        <f t="shared" si="133"/>
        <v>155332.58598</v>
      </c>
      <c r="Z169" s="10">
        <v>1</v>
      </c>
      <c r="AA169" s="11">
        <f t="shared" si="134"/>
        <v>141211.4418</v>
      </c>
    </row>
    <row r="170" spans="1:27" s="59" customFormat="1" ht="18" customHeight="1">
      <c r="A170" s="4">
        <v>3</v>
      </c>
      <c r="B170" s="3" t="s">
        <v>131</v>
      </c>
      <c r="C170" s="4" t="s">
        <v>30</v>
      </c>
      <c r="D170" s="60" t="s">
        <v>20</v>
      </c>
      <c r="E170" s="5" t="s">
        <v>18</v>
      </c>
      <c r="F170" s="4">
        <v>17697</v>
      </c>
      <c r="G170" s="4">
        <v>4.53</v>
      </c>
      <c r="H170" s="6">
        <v>1</v>
      </c>
      <c r="I170" s="5">
        <f t="shared" si="129"/>
        <v>80167.41</v>
      </c>
      <c r="J170" s="7">
        <v>2.34</v>
      </c>
      <c r="K170" s="5">
        <f t="shared" si="130"/>
        <v>187591.73939999999</v>
      </c>
      <c r="L170" s="5">
        <v>10</v>
      </c>
      <c r="M170" s="5">
        <f t="shared" si="131"/>
        <v>18759.173939999997</v>
      </c>
      <c r="N170" s="5"/>
      <c r="O170" s="4"/>
      <c r="P170" s="4"/>
      <c r="Q170" s="4"/>
      <c r="R170" s="4"/>
      <c r="S170" s="4"/>
      <c r="T170" s="4"/>
      <c r="U170" s="4"/>
      <c r="V170" s="4"/>
      <c r="W170" s="4"/>
      <c r="X170" s="5">
        <f t="shared" si="132"/>
        <v>18759.173939999997</v>
      </c>
      <c r="Y170" s="5">
        <f t="shared" si="133"/>
        <v>206350.91334</v>
      </c>
      <c r="Z170" s="10">
        <v>1</v>
      </c>
      <c r="AA170" s="11">
        <f t="shared" si="134"/>
        <v>187591.73939999999</v>
      </c>
    </row>
    <row r="171" spans="1:27" s="59" customFormat="1" ht="18" customHeight="1">
      <c r="A171" s="4">
        <v>4</v>
      </c>
      <c r="B171" s="3" t="s">
        <v>131</v>
      </c>
      <c r="C171" s="4" t="s">
        <v>31</v>
      </c>
      <c r="D171" s="60">
        <v>1.4</v>
      </c>
      <c r="E171" s="5"/>
      <c r="F171" s="4">
        <v>17697</v>
      </c>
      <c r="G171" s="4">
        <v>3.36</v>
      </c>
      <c r="H171" s="6">
        <v>1</v>
      </c>
      <c r="I171" s="5">
        <f>F171*G171*H171</f>
        <v>59461.919999999998</v>
      </c>
      <c r="J171" s="7">
        <v>2.34</v>
      </c>
      <c r="K171" s="5">
        <f>I171*J171</f>
        <v>139140.8928</v>
      </c>
      <c r="L171" s="5">
        <v>10</v>
      </c>
      <c r="M171" s="5">
        <f>K171*L171/100</f>
        <v>13914.08928</v>
      </c>
      <c r="N171" s="5"/>
      <c r="O171" s="4"/>
      <c r="P171" s="4"/>
      <c r="Q171" s="4"/>
      <c r="R171" s="4"/>
      <c r="S171" s="4"/>
      <c r="T171" s="4"/>
      <c r="U171" s="4"/>
      <c r="V171" s="4"/>
      <c r="W171" s="4"/>
      <c r="X171" s="5">
        <f t="shared" si="132"/>
        <v>13914.08928</v>
      </c>
      <c r="Y171" s="5">
        <f>K171+X171</f>
        <v>153054.98207999999</v>
      </c>
      <c r="Z171" s="10">
        <v>1</v>
      </c>
      <c r="AA171" s="11">
        <f t="shared" si="134"/>
        <v>139140.8928</v>
      </c>
    </row>
    <row r="172" spans="1:27" s="59" customFormat="1" ht="18" customHeight="1">
      <c r="A172" s="4">
        <v>5</v>
      </c>
      <c r="B172" s="3" t="s">
        <v>143</v>
      </c>
      <c r="C172" s="4" t="s">
        <v>31</v>
      </c>
      <c r="D172" s="60">
        <v>12.6</v>
      </c>
      <c r="E172" s="5"/>
      <c r="F172" s="4">
        <v>17697</v>
      </c>
      <c r="G172" s="4">
        <v>3.57</v>
      </c>
      <c r="H172" s="6">
        <v>1</v>
      </c>
      <c r="I172" s="5">
        <f>F172*G172*H172</f>
        <v>63178.289999999994</v>
      </c>
      <c r="J172" s="7">
        <v>2.34</v>
      </c>
      <c r="K172" s="5">
        <f>I172*J172</f>
        <v>147837.19859999997</v>
      </c>
      <c r="L172" s="5">
        <v>10</v>
      </c>
      <c r="M172" s="5">
        <f>K172*L172/100</f>
        <v>14783.719859999997</v>
      </c>
      <c r="N172" s="5"/>
      <c r="O172" s="4"/>
      <c r="P172" s="4"/>
      <c r="Q172" s="4"/>
      <c r="R172" s="4"/>
      <c r="S172" s="4"/>
      <c r="T172" s="4"/>
      <c r="U172" s="4"/>
      <c r="V172" s="4"/>
      <c r="W172" s="4"/>
      <c r="X172" s="5">
        <f t="shared" si="132"/>
        <v>14783.719859999997</v>
      </c>
      <c r="Y172" s="5">
        <f>K172+X172</f>
        <v>162620.91845999996</v>
      </c>
      <c r="Z172" s="10">
        <v>1</v>
      </c>
      <c r="AA172" s="11">
        <f t="shared" si="134"/>
        <v>147837.19859999997</v>
      </c>
    </row>
    <row r="173" spans="1:27" s="59" customFormat="1" ht="18" customHeight="1">
      <c r="A173" s="4">
        <v>6</v>
      </c>
      <c r="B173" s="3" t="s">
        <v>143</v>
      </c>
      <c r="C173" s="4" t="s">
        <v>31</v>
      </c>
      <c r="D173" s="60">
        <v>6.5</v>
      </c>
      <c r="E173" s="5"/>
      <c r="F173" s="4">
        <v>17697</v>
      </c>
      <c r="G173" s="4">
        <v>3.49</v>
      </c>
      <c r="H173" s="6">
        <v>1</v>
      </c>
      <c r="I173" s="5">
        <f t="shared" si="129"/>
        <v>61762.530000000006</v>
      </c>
      <c r="J173" s="7">
        <v>2.34</v>
      </c>
      <c r="K173" s="5">
        <f t="shared" si="130"/>
        <v>144524.32020000002</v>
      </c>
      <c r="L173" s="5">
        <v>10</v>
      </c>
      <c r="M173" s="5">
        <f t="shared" si="131"/>
        <v>14452.43202</v>
      </c>
      <c r="N173" s="5"/>
      <c r="O173" s="4"/>
      <c r="P173" s="4"/>
      <c r="Q173" s="4"/>
      <c r="R173" s="4"/>
      <c r="S173" s="4"/>
      <c r="T173" s="4"/>
      <c r="U173" s="4"/>
      <c r="V173" s="4"/>
      <c r="W173" s="4"/>
      <c r="X173" s="5">
        <f t="shared" si="132"/>
        <v>14452.43202</v>
      </c>
      <c r="Y173" s="5">
        <f t="shared" si="133"/>
        <v>158976.75222000002</v>
      </c>
      <c r="Z173" s="10">
        <v>1</v>
      </c>
      <c r="AA173" s="11">
        <f t="shared" si="134"/>
        <v>144524.32020000002</v>
      </c>
    </row>
    <row r="174" spans="1:27" s="59" customFormat="1" ht="18" customHeight="1">
      <c r="A174" s="4">
        <v>7</v>
      </c>
      <c r="B174" s="3" t="s">
        <v>143</v>
      </c>
      <c r="C174" s="4" t="s">
        <v>31</v>
      </c>
      <c r="D174" s="4" t="s">
        <v>20</v>
      </c>
      <c r="E174" s="5"/>
      <c r="F174" s="4">
        <v>17697</v>
      </c>
      <c r="G174" s="4">
        <v>3.73</v>
      </c>
      <c r="H174" s="6">
        <v>1</v>
      </c>
      <c r="I174" s="5">
        <f t="shared" si="129"/>
        <v>66009.81</v>
      </c>
      <c r="J174" s="7">
        <v>2.34</v>
      </c>
      <c r="K174" s="5">
        <f t="shared" si="130"/>
        <v>154462.95539999998</v>
      </c>
      <c r="L174" s="5">
        <v>10</v>
      </c>
      <c r="M174" s="5">
        <f t="shared" si="131"/>
        <v>15446.295539999997</v>
      </c>
      <c r="N174" s="5"/>
      <c r="O174" s="4"/>
      <c r="P174" s="4"/>
      <c r="Q174" s="4"/>
      <c r="R174" s="4"/>
      <c r="S174" s="4"/>
      <c r="T174" s="4"/>
      <c r="U174" s="4"/>
      <c r="V174" s="4"/>
      <c r="W174" s="4"/>
      <c r="X174" s="5">
        <f t="shared" si="132"/>
        <v>15446.295539999997</v>
      </c>
      <c r="Y174" s="5">
        <f t="shared" si="133"/>
        <v>169909.25093999997</v>
      </c>
      <c r="Z174" s="10">
        <v>1</v>
      </c>
      <c r="AA174" s="11">
        <f t="shared" si="134"/>
        <v>154462.95539999998</v>
      </c>
    </row>
    <row r="175" spans="1:27" s="59" customFormat="1" ht="18" customHeight="1">
      <c r="A175" s="4">
        <v>8</v>
      </c>
      <c r="B175" s="3" t="s">
        <v>143</v>
      </c>
      <c r="C175" s="4" t="s">
        <v>29</v>
      </c>
      <c r="D175" s="4">
        <v>8.3000000000000007</v>
      </c>
      <c r="E175" s="5" t="s">
        <v>46</v>
      </c>
      <c r="F175" s="4">
        <v>17697</v>
      </c>
      <c r="G175" s="4">
        <v>4.0599999999999996</v>
      </c>
      <c r="H175" s="6">
        <v>1</v>
      </c>
      <c r="I175" s="5">
        <f t="shared" si="129"/>
        <v>71849.819999999992</v>
      </c>
      <c r="J175" s="7">
        <v>2.34</v>
      </c>
      <c r="K175" s="5">
        <f t="shared" si="130"/>
        <v>168128.57879999996</v>
      </c>
      <c r="L175" s="5">
        <v>10</v>
      </c>
      <c r="M175" s="5">
        <f t="shared" si="131"/>
        <v>16812.857879999996</v>
      </c>
      <c r="N175" s="5"/>
      <c r="O175" s="4"/>
      <c r="P175" s="4"/>
      <c r="Q175" s="4"/>
      <c r="R175" s="4"/>
      <c r="S175" s="4"/>
      <c r="T175" s="4"/>
      <c r="U175" s="4"/>
      <c r="V175" s="4"/>
      <c r="W175" s="4"/>
      <c r="X175" s="5">
        <f t="shared" si="132"/>
        <v>16812.857879999996</v>
      </c>
      <c r="Y175" s="5">
        <f t="shared" si="133"/>
        <v>184941.43667999996</v>
      </c>
      <c r="Z175" s="10">
        <v>1</v>
      </c>
      <c r="AA175" s="11">
        <f t="shared" si="134"/>
        <v>168128.57879999996</v>
      </c>
    </row>
    <row r="176" spans="1:27" s="59" customFormat="1" ht="18" customHeight="1">
      <c r="A176" s="4">
        <v>9</v>
      </c>
      <c r="B176" s="3" t="s">
        <v>143</v>
      </c>
      <c r="C176" s="4" t="s">
        <v>27</v>
      </c>
      <c r="D176" s="4">
        <v>7.2</v>
      </c>
      <c r="E176" s="5" t="s">
        <v>28</v>
      </c>
      <c r="F176" s="4">
        <v>17697</v>
      </c>
      <c r="G176" s="4">
        <v>3.98</v>
      </c>
      <c r="H176" s="6">
        <v>1</v>
      </c>
      <c r="I176" s="5">
        <f t="shared" si="129"/>
        <v>70434.06</v>
      </c>
      <c r="J176" s="7">
        <v>2.34</v>
      </c>
      <c r="K176" s="5">
        <f t="shared" si="130"/>
        <v>164815.70039999997</v>
      </c>
      <c r="L176" s="5">
        <v>10</v>
      </c>
      <c r="M176" s="5">
        <f t="shared" si="131"/>
        <v>16481.570039999999</v>
      </c>
      <c r="N176" s="5"/>
      <c r="O176" s="4"/>
      <c r="P176" s="4"/>
      <c r="Q176" s="4"/>
      <c r="R176" s="4"/>
      <c r="S176" s="4"/>
      <c r="T176" s="4"/>
      <c r="U176" s="4"/>
      <c r="V176" s="4"/>
      <c r="W176" s="4"/>
      <c r="X176" s="5">
        <f t="shared" si="132"/>
        <v>16481.570039999999</v>
      </c>
      <c r="Y176" s="5">
        <f t="shared" si="133"/>
        <v>181297.27043999996</v>
      </c>
      <c r="Z176" s="10">
        <v>1</v>
      </c>
      <c r="AA176" s="11">
        <f t="shared" si="134"/>
        <v>164815.70039999997</v>
      </c>
    </row>
    <row r="177" spans="1:27" s="59" customFormat="1" ht="18" customHeight="1">
      <c r="A177" s="4">
        <v>10</v>
      </c>
      <c r="B177" s="3" t="s">
        <v>143</v>
      </c>
      <c r="C177" s="4" t="s">
        <v>31</v>
      </c>
      <c r="D177" s="60">
        <v>2.2000000000000002</v>
      </c>
      <c r="E177" s="5"/>
      <c r="F177" s="4">
        <v>17697</v>
      </c>
      <c r="G177" s="4">
        <v>3.41</v>
      </c>
      <c r="H177" s="6">
        <v>1</v>
      </c>
      <c r="I177" s="5">
        <f t="shared" si="129"/>
        <v>60346.770000000004</v>
      </c>
      <c r="J177" s="7">
        <v>2.34</v>
      </c>
      <c r="K177" s="5">
        <f t="shared" si="130"/>
        <v>141211.4418</v>
      </c>
      <c r="L177" s="5">
        <v>10</v>
      </c>
      <c r="M177" s="5">
        <f t="shared" si="131"/>
        <v>14121.144180000001</v>
      </c>
      <c r="N177" s="5"/>
      <c r="O177" s="4"/>
      <c r="P177" s="4"/>
      <c r="Q177" s="4"/>
      <c r="R177" s="4"/>
      <c r="S177" s="4"/>
      <c r="T177" s="4"/>
      <c r="U177" s="4"/>
      <c r="V177" s="4"/>
      <c r="W177" s="4"/>
      <c r="X177" s="5">
        <f t="shared" si="132"/>
        <v>14121.144180000001</v>
      </c>
      <c r="Y177" s="5">
        <f t="shared" si="133"/>
        <v>155332.58598</v>
      </c>
      <c r="Z177" s="10">
        <v>1</v>
      </c>
      <c r="AA177" s="11">
        <f t="shared" si="134"/>
        <v>141211.4418</v>
      </c>
    </row>
    <row r="178" spans="1:27" s="59" customFormat="1" ht="18" customHeight="1">
      <c r="A178" s="4">
        <v>11</v>
      </c>
      <c r="B178" s="3" t="s">
        <v>487</v>
      </c>
      <c r="C178" s="4" t="s">
        <v>29</v>
      </c>
      <c r="D178" s="60">
        <v>11.5</v>
      </c>
      <c r="E178" s="5" t="s">
        <v>46</v>
      </c>
      <c r="F178" s="4">
        <v>17697</v>
      </c>
      <c r="G178" s="4">
        <v>4.12</v>
      </c>
      <c r="H178" s="74">
        <v>0.25</v>
      </c>
      <c r="I178" s="5">
        <f t="shared" si="129"/>
        <v>18227.91</v>
      </c>
      <c r="J178" s="7">
        <v>2.34</v>
      </c>
      <c r="K178" s="5">
        <f t="shared" si="130"/>
        <v>42653.309399999998</v>
      </c>
      <c r="L178" s="5">
        <v>10</v>
      </c>
      <c r="M178" s="5">
        <f t="shared" si="131"/>
        <v>4265.3309399999998</v>
      </c>
      <c r="N178" s="5"/>
      <c r="O178" s="4"/>
      <c r="P178" s="4"/>
      <c r="Q178" s="4"/>
      <c r="R178" s="4"/>
      <c r="S178" s="4"/>
      <c r="T178" s="4"/>
      <c r="U178" s="4"/>
      <c r="V178" s="4"/>
      <c r="W178" s="4"/>
      <c r="X178" s="5">
        <f t="shared" si="132"/>
        <v>4265.3309399999998</v>
      </c>
      <c r="Y178" s="5">
        <f t="shared" si="133"/>
        <v>46918.640339999998</v>
      </c>
      <c r="Z178" s="10"/>
      <c r="AA178" s="11"/>
    </row>
    <row r="179" spans="1:27" s="59" customFormat="1" ht="18" customHeight="1">
      <c r="A179" s="4">
        <v>12</v>
      </c>
      <c r="B179" s="3" t="s">
        <v>487</v>
      </c>
      <c r="C179" s="4" t="s">
        <v>31</v>
      </c>
      <c r="D179" s="60">
        <v>7</v>
      </c>
      <c r="E179" s="5"/>
      <c r="F179" s="4">
        <v>17697</v>
      </c>
      <c r="G179" s="4">
        <v>3.53</v>
      </c>
      <c r="H179" s="6">
        <v>0.5</v>
      </c>
      <c r="I179" s="5">
        <f t="shared" ref="I179" si="135">F179*G179*H179</f>
        <v>31235.204999999998</v>
      </c>
      <c r="J179" s="7">
        <v>2.34</v>
      </c>
      <c r="K179" s="5">
        <f t="shared" ref="K179" si="136">I179*J179</f>
        <v>73090.37969999999</v>
      </c>
      <c r="L179" s="5">
        <v>10</v>
      </c>
      <c r="M179" s="5">
        <f t="shared" ref="M179" si="137">K179*L179/100</f>
        <v>7309.0379699999994</v>
      </c>
      <c r="N179" s="5"/>
      <c r="O179" s="4"/>
      <c r="P179" s="4"/>
      <c r="Q179" s="4"/>
      <c r="R179" s="4"/>
      <c r="S179" s="4"/>
      <c r="T179" s="4"/>
      <c r="U179" s="4"/>
      <c r="V179" s="4"/>
      <c r="W179" s="4"/>
      <c r="X179" s="5">
        <f t="shared" si="132"/>
        <v>7309.0379699999994</v>
      </c>
      <c r="Y179" s="5">
        <f t="shared" ref="Y179" si="138">K179+X179</f>
        <v>80399.417669999995</v>
      </c>
      <c r="Z179" s="10"/>
      <c r="AA179" s="11"/>
    </row>
    <row r="180" spans="1:27" s="59" customFormat="1" ht="18" customHeight="1">
      <c r="A180" s="4">
        <v>13</v>
      </c>
      <c r="B180" s="3" t="s">
        <v>296</v>
      </c>
      <c r="C180" s="4" t="s">
        <v>31</v>
      </c>
      <c r="D180" s="60">
        <v>18.100000000000001</v>
      </c>
      <c r="E180" s="5"/>
      <c r="F180" s="4">
        <v>17697</v>
      </c>
      <c r="G180" s="4">
        <v>3.65</v>
      </c>
      <c r="H180" s="74">
        <v>0.75</v>
      </c>
      <c r="I180" s="5">
        <f t="shared" si="129"/>
        <v>48445.537499999999</v>
      </c>
      <c r="J180" s="7">
        <v>2.34</v>
      </c>
      <c r="K180" s="5">
        <f t="shared" si="130"/>
        <v>113362.55774999999</v>
      </c>
      <c r="L180" s="5">
        <v>10</v>
      </c>
      <c r="M180" s="5">
        <f t="shared" si="131"/>
        <v>11336.255775</v>
      </c>
      <c r="N180" s="5"/>
      <c r="O180" s="4"/>
      <c r="P180" s="4"/>
      <c r="Q180" s="4"/>
      <c r="R180" s="4"/>
      <c r="S180" s="4"/>
      <c r="T180" s="4"/>
      <c r="U180" s="4"/>
      <c r="V180" s="4"/>
      <c r="W180" s="4"/>
      <c r="X180" s="5">
        <f t="shared" si="132"/>
        <v>11336.255775</v>
      </c>
      <c r="Y180" s="5">
        <f t="shared" si="133"/>
        <v>124698.81352499999</v>
      </c>
      <c r="Z180" s="10"/>
      <c r="AA180" s="11"/>
    </row>
    <row r="181" spans="1:27" s="59" customFormat="1" ht="18" customHeight="1">
      <c r="A181" s="4">
        <v>14</v>
      </c>
      <c r="B181" s="3" t="s">
        <v>558</v>
      </c>
      <c r="C181" s="4" t="s">
        <v>27</v>
      </c>
      <c r="D181" s="7" t="s">
        <v>20</v>
      </c>
      <c r="E181" s="5" t="s">
        <v>28</v>
      </c>
      <c r="F181" s="4">
        <v>17697</v>
      </c>
      <c r="G181" s="4">
        <v>4.29</v>
      </c>
      <c r="H181" s="6">
        <v>0.5</v>
      </c>
      <c r="I181" s="5">
        <f>F181*G181*H181</f>
        <v>37960.065000000002</v>
      </c>
      <c r="J181" s="7">
        <v>2.34</v>
      </c>
      <c r="K181" s="5">
        <f>I181*J181</f>
        <v>88826.552100000001</v>
      </c>
      <c r="L181" s="5">
        <v>10</v>
      </c>
      <c r="M181" s="5">
        <f>K181*L181/100</f>
        <v>8882.655209999999</v>
      </c>
      <c r="N181" s="5"/>
      <c r="O181" s="5"/>
      <c r="P181" s="9"/>
      <c r="Q181" s="5"/>
      <c r="R181" s="5"/>
      <c r="S181" s="5"/>
      <c r="T181" s="5"/>
      <c r="U181" s="5"/>
      <c r="V181" s="5"/>
      <c r="W181" s="5"/>
      <c r="X181" s="5">
        <f>M181+O181+Q181+S181+U181+W181</f>
        <v>8882.655209999999</v>
      </c>
      <c r="Y181" s="5">
        <f>K181+X181</f>
        <v>97709.207309999998</v>
      </c>
      <c r="Z181" s="10"/>
      <c r="AA181" s="11"/>
    </row>
    <row r="182" spans="1:27" s="59" customFormat="1" ht="18" customHeight="1">
      <c r="A182" s="4">
        <v>15</v>
      </c>
      <c r="B182" s="3" t="s">
        <v>116</v>
      </c>
      <c r="C182" s="4" t="s">
        <v>30</v>
      </c>
      <c r="D182" s="60">
        <v>19.100000000000001</v>
      </c>
      <c r="E182" s="5" t="s">
        <v>18</v>
      </c>
      <c r="F182" s="4">
        <v>17697</v>
      </c>
      <c r="G182" s="7">
        <v>4.4000000000000004</v>
      </c>
      <c r="H182" s="6">
        <v>1</v>
      </c>
      <c r="I182" s="5">
        <f t="shared" ref="I182" si="139">F182*G182*H182</f>
        <v>77866.8</v>
      </c>
      <c r="J182" s="7">
        <v>2.34</v>
      </c>
      <c r="K182" s="5">
        <f t="shared" ref="K182" si="140">I182*J182</f>
        <v>182208.31200000001</v>
      </c>
      <c r="L182" s="5">
        <v>10</v>
      </c>
      <c r="M182" s="5">
        <f t="shared" ref="M182" si="141">K182*L182/100</f>
        <v>18220.831200000001</v>
      </c>
      <c r="N182" s="5"/>
      <c r="O182" s="5"/>
      <c r="P182" s="9">
        <v>20</v>
      </c>
      <c r="Q182" s="5">
        <f>F182*H182*P182/100</f>
        <v>3539.4</v>
      </c>
      <c r="R182" s="5"/>
      <c r="S182" s="5"/>
      <c r="T182" s="5">
        <v>30</v>
      </c>
      <c r="U182" s="5">
        <f t="shared" ref="U182" si="142">F182*H182*T182/100</f>
        <v>5309.1</v>
      </c>
      <c r="V182" s="5"/>
      <c r="W182" s="5"/>
      <c r="X182" s="5">
        <f t="shared" ref="X182" si="143">M182+O182+Q182+S182+U182+W182</f>
        <v>27069.331200000001</v>
      </c>
      <c r="Y182" s="5">
        <f t="shared" ref="Y182" si="144">K182+X182</f>
        <v>209277.64319999999</v>
      </c>
      <c r="Z182" s="10">
        <v>1</v>
      </c>
      <c r="AA182" s="11">
        <f t="shared" ref="AA182" si="145">K182*Z182</f>
        <v>182208.31200000001</v>
      </c>
    </row>
    <row r="183" spans="1:27" s="59" customFormat="1" ht="18" customHeight="1">
      <c r="A183" s="4">
        <v>16</v>
      </c>
      <c r="B183" s="3" t="s">
        <v>297</v>
      </c>
      <c r="C183" s="4" t="s">
        <v>30</v>
      </c>
      <c r="D183" s="60">
        <v>19.100000000000001</v>
      </c>
      <c r="E183" s="5" t="s">
        <v>18</v>
      </c>
      <c r="F183" s="4">
        <v>17697</v>
      </c>
      <c r="G183" s="7">
        <v>4.4000000000000004</v>
      </c>
      <c r="H183" s="6">
        <v>0.5</v>
      </c>
      <c r="I183" s="5">
        <f t="shared" ref="I183" si="146">F183*G183*H183</f>
        <v>38933.4</v>
      </c>
      <c r="J183" s="7">
        <v>2.34</v>
      </c>
      <c r="K183" s="5">
        <f t="shared" ref="K183" si="147">I183*J183</f>
        <v>91104.156000000003</v>
      </c>
      <c r="L183" s="5">
        <v>10</v>
      </c>
      <c r="M183" s="5">
        <f t="shared" ref="M183" si="148">K183*L183/100</f>
        <v>9110.4156000000003</v>
      </c>
      <c r="N183" s="5"/>
      <c r="O183" s="4"/>
      <c r="P183" s="4"/>
      <c r="Q183" s="4"/>
      <c r="R183" s="4"/>
      <c r="S183" s="4"/>
      <c r="T183" s="4"/>
      <c r="U183" s="4"/>
      <c r="V183" s="4"/>
      <c r="W183" s="4"/>
      <c r="X183" s="5">
        <f t="shared" si="132"/>
        <v>9110.4156000000003</v>
      </c>
      <c r="Y183" s="5">
        <f t="shared" ref="Y183" si="149">K183+X183</f>
        <v>100214.5716</v>
      </c>
      <c r="Z183" s="10"/>
      <c r="AA183" s="11"/>
    </row>
    <row r="184" spans="1:27" s="59" customFormat="1" ht="18" customHeight="1">
      <c r="A184" s="4"/>
      <c r="B184" s="62" t="s">
        <v>22</v>
      </c>
      <c r="C184" s="61"/>
      <c r="D184" s="63"/>
      <c r="E184" s="5"/>
      <c r="F184" s="61"/>
      <c r="G184" s="61"/>
      <c r="H184" s="65">
        <f>SUM(H168:H183)</f>
        <v>13.5</v>
      </c>
      <c r="I184" s="66">
        <f>SUM(I168:I183)</f>
        <v>927632.49750000017</v>
      </c>
      <c r="J184" s="66"/>
      <c r="K184" s="66">
        <f>SUM(K168:K183)</f>
        <v>2170660.0441499995</v>
      </c>
      <c r="L184" s="66"/>
      <c r="M184" s="66">
        <f>SUM(M168:M183)</f>
        <v>217066.00441499997</v>
      </c>
      <c r="N184" s="66"/>
      <c r="O184" s="66">
        <f>SUM(O168:O183)</f>
        <v>4424.25</v>
      </c>
      <c r="P184" s="66"/>
      <c r="Q184" s="66">
        <f>SUM(Q168:Q183)</f>
        <v>3539.4</v>
      </c>
      <c r="R184" s="66"/>
      <c r="S184" s="66">
        <f>SUM(S168:S183)</f>
        <v>0</v>
      </c>
      <c r="T184" s="66"/>
      <c r="U184" s="66">
        <f>SUM(U168:U183)</f>
        <v>5309.1</v>
      </c>
      <c r="V184" s="66"/>
      <c r="W184" s="66">
        <f t="shared" ref="W184:Y184" si="150">SUM(W168:W183)</f>
        <v>0</v>
      </c>
      <c r="X184" s="66">
        <f t="shared" si="150"/>
        <v>230338.75441499997</v>
      </c>
      <c r="Y184" s="66">
        <f t="shared" si="150"/>
        <v>2400998.7985649994</v>
      </c>
      <c r="Z184" s="65">
        <f>SUM(Z168:Z183)</f>
        <v>11</v>
      </c>
      <c r="AA184" s="66">
        <f>SUM(AA168:AA183)</f>
        <v>1761623.0891999998</v>
      </c>
    </row>
    <row r="185" spans="1:27" s="59" customFormat="1" ht="18" customHeight="1">
      <c r="A185" s="69" t="s">
        <v>32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</row>
    <row r="186" spans="1:27" s="59" customFormat="1" ht="18" customHeight="1">
      <c r="A186" s="4">
        <v>1</v>
      </c>
      <c r="B186" s="3" t="s">
        <v>33</v>
      </c>
      <c r="C186" s="4">
        <v>5</v>
      </c>
      <c r="D186" s="4"/>
      <c r="E186" s="5"/>
      <c r="F186" s="4">
        <v>17697</v>
      </c>
      <c r="G186" s="7">
        <v>2.92</v>
      </c>
      <c r="H186" s="6">
        <v>1</v>
      </c>
      <c r="I186" s="5">
        <f t="shared" ref="I186:I196" si="151">F186*G186*H186</f>
        <v>51675.24</v>
      </c>
      <c r="J186" s="7">
        <v>1.45</v>
      </c>
      <c r="K186" s="8">
        <f t="shared" ref="K186:K196" si="152">I186*J186</f>
        <v>74929.097999999998</v>
      </c>
      <c r="L186" s="5">
        <v>10</v>
      </c>
      <c r="M186" s="5">
        <f t="shared" ref="M186:M196" si="153">K186*L186/100</f>
        <v>7492.9097999999994</v>
      </c>
      <c r="N186" s="4"/>
      <c r="O186" s="5"/>
      <c r="P186" s="4"/>
      <c r="Q186" s="4"/>
      <c r="R186" s="4"/>
      <c r="S186" s="4"/>
      <c r="T186" s="4"/>
      <c r="U186" s="4"/>
      <c r="V186" s="4"/>
      <c r="W186" s="4"/>
      <c r="X186" s="5">
        <f t="shared" ref="X186:X196" si="154">M186+O186+Q186+S186+U186+W186</f>
        <v>7492.9097999999994</v>
      </c>
      <c r="Y186" s="5">
        <f t="shared" ref="Y186:Y196" si="155">K186+X186</f>
        <v>82422.007799999992</v>
      </c>
      <c r="Z186" s="10">
        <v>1</v>
      </c>
      <c r="AA186" s="11">
        <f>K186*Z186</f>
        <v>74929.097999999998</v>
      </c>
    </row>
    <row r="187" spans="1:27" s="59" customFormat="1" ht="18" customHeight="1">
      <c r="A187" s="4">
        <v>2</v>
      </c>
      <c r="B187" s="3" t="s">
        <v>560</v>
      </c>
      <c r="C187" s="4">
        <v>4</v>
      </c>
      <c r="D187" s="7"/>
      <c r="E187" s="5"/>
      <c r="F187" s="4">
        <v>17697</v>
      </c>
      <c r="G187" s="7">
        <v>2.89</v>
      </c>
      <c r="H187" s="74">
        <v>0.25</v>
      </c>
      <c r="I187" s="5">
        <f t="shared" ref="I187:I194" si="156">F187*G187*H187</f>
        <v>12786.0825</v>
      </c>
      <c r="J187" s="7">
        <v>1.45</v>
      </c>
      <c r="K187" s="8">
        <f t="shared" si="152"/>
        <v>18539.819625</v>
      </c>
      <c r="L187" s="5">
        <v>10</v>
      </c>
      <c r="M187" s="5">
        <f t="shared" si="153"/>
        <v>1853.9819625</v>
      </c>
      <c r="N187" s="4"/>
      <c r="O187" s="5"/>
      <c r="P187" s="4"/>
      <c r="Q187" s="4"/>
      <c r="R187" s="4"/>
      <c r="S187" s="4"/>
      <c r="T187" s="4"/>
      <c r="U187" s="4"/>
      <c r="V187" s="4"/>
      <c r="W187" s="4"/>
      <c r="X187" s="5">
        <f t="shared" si="154"/>
        <v>1853.9819625</v>
      </c>
      <c r="Y187" s="5">
        <f t="shared" si="155"/>
        <v>20393.801587499998</v>
      </c>
      <c r="Z187" s="10"/>
      <c r="AA187" s="11"/>
    </row>
    <row r="188" spans="1:27" s="59" customFormat="1" ht="18" customHeight="1">
      <c r="A188" s="4">
        <v>3</v>
      </c>
      <c r="B188" s="3" t="s">
        <v>231</v>
      </c>
      <c r="C188" s="4">
        <v>4</v>
      </c>
      <c r="D188" s="7"/>
      <c r="E188" s="5"/>
      <c r="F188" s="4">
        <v>17697</v>
      </c>
      <c r="G188" s="7">
        <v>2.89</v>
      </c>
      <c r="H188" s="6">
        <v>1</v>
      </c>
      <c r="I188" s="5">
        <f t="shared" si="156"/>
        <v>51144.33</v>
      </c>
      <c r="J188" s="7">
        <v>1.45</v>
      </c>
      <c r="K188" s="8">
        <f>I188*J188</f>
        <v>74159.2785</v>
      </c>
      <c r="L188" s="5">
        <v>10</v>
      </c>
      <c r="M188" s="5">
        <f t="shared" ref="M188:M194" si="157">K188*L188/100</f>
        <v>7415.92785</v>
      </c>
      <c r="N188" s="4"/>
      <c r="O188" s="5"/>
      <c r="P188" s="4"/>
      <c r="Q188" s="5"/>
      <c r="R188" s="4"/>
      <c r="S188" s="4"/>
      <c r="T188" s="76">
        <v>30</v>
      </c>
      <c r="U188" s="5">
        <f t="shared" ref="U188:U194" si="158">(F188*H188)*T188/100</f>
        <v>5309.1</v>
      </c>
      <c r="V188" s="76"/>
      <c r="W188" s="5"/>
      <c r="X188" s="5">
        <f>M188+O188+Q188+S188+U188+W188</f>
        <v>12725.02785</v>
      </c>
      <c r="Y188" s="5">
        <f t="shared" ref="Y188:Y194" si="159">K188+X188</f>
        <v>86884.306349999999</v>
      </c>
      <c r="Z188" s="10">
        <v>1</v>
      </c>
      <c r="AA188" s="11">
        <f t="shared" ref="AA188:AA195" si="160">K188*Z188</f>
        <v>74159.2785</v>
      </c>
    </row>
    <row r="189" spans="1:27" s="59" customFormat="1" ht="18" customHeight="1">
      <c r="A189" s="4">
        <v>4</v>
      </c>
      <c r="B189" s="3" t="s">
        <v>231</v>
      </c>
      <c r="C189" s="4">
        <v>4</v>
      </c>
      <c r="D189" s="7"/>
      <c r="E189" s="5"/>
      <c r="F189" s="4">
        <v>17697</v>
      </c>
      <c r="G189" s="7">
        <v>2.89</v>
      </c>
      <c r="H189" s="6">
        <v>1</v>
      </c>
      <c r="I189" s="5">
        <f t="shared" si="156"/>
        <v>51144.33</v>
      </c>
      <c r="J189" s="7">
        <v>1.45</v>
      </c>
      <c r="K189" s="8">
        <f>I189*J189</f>
        <v>74159.2785</v>
      </c>
      <c r="L189" s="5">
        <v>10</v>
      </c>
      <c r="M189" s="5">
        <f t="shared" si="157"/>
        <v>7415.92785</v>
      </c>
      <c r="N189" s="4"/>
      <c r="O189" s="5"/>
      <c r="P189" s="4"/>
      <c r="Q189" s="5"/>
      <c r="R189" s="4"/>
      <c r="S189" s="4"/>
      <c r="T189" s="76">
        <v>30</v>
      </c>
      <c r="U189" s="5">
        <f t="shared" si="158"/>
        <v>5309.1</v>
      </c>
      <c r="V189" s="76"/>
      <c r="W189" s="5"/>
      <c r="X189" s="5">
        <f>M189+O189+Q189+S189+U189+W189</f>
        <v>12725.02785</v>
      </c>
      <c r="Y189" s="5">
        <f t="shared" si="159"/>
        <v>86884.306349999999</v>
      </c>
      <c r="Z189" s="10">
        <v>1</v>
      </c>
      <c r="AA189" s="11">
        <f t="shared" si="160"/>
        <v>74159.2785</v>
      </c>
    </row>
    <row r="190" spans="1:27" s="59" customFormat="1" ht="18" customHeight="1">
      <c r="A190" s="4">
        <v>5</v>
      </c>
      <c r="B190" s="3" t="s">
        <v>231</v>
      </c>
      <c r="C190" s="4">
        <v>4</v>
      </c>
      <c r="D190" s="4"/>
      <c r="E190" s="5"/>
      <c r="F190" s="4">
        <v>17697</v>
      </c>
      <c r="G190" s="7">
        <v>2.89</v>
      </c>
      <c r="H190" s="6">
        <v>1</v>
      </c>
      <c r="I190" s="5">
        <f t="shared" si="156"/>
        <v>51144.33</v>
      </c>
      <c r="J190" s="7">
        <v>1.45</v>
      </c>
      <c r="K190" s="8">
        <f>I190*J190</f>
        <v>74159.2785</v>
      </c>
      <c r="L190" s="5">
        <v>10</v>
      </c>
      <c r="M190" s="5">
        <f t="shared" si="157"/>
        <v>7415.92785</v>
      </c>
      <c r="N190" s="4"/>
      <c r="O190" s="5"/>
      <c r="P190" s="4"/>
      <c r="Q190" s="5"/>
      <c r="R190" s="4"/>
      <c r="S190" s="4"/>
      <c r="T190" s="76">
        <v>30</v>
      </c>
      <c r="U190" s="5">
        <f t="shared" si="158"/>
        <v>5309.1</v>
      </c>
      <c r="V190" s="76"/>
      <c r="W190" s="5"/>
      <c r="X190" s="5">
        <f>M190+O190+Q190+S190+U190+W190</f>
        <v>12725.02785</v>
      </c>
      <c r="Y190" s="5">
        <f t="shared" si="159"/>
        <v>86884.306349999999</v>
      </c>
      <c r="Z190" s="10">
        <v>1</v>
      </c>
      <c r="AA190" s="11">
        <f t="shared" si="160"/>
        <v>74159.2785</v>
      </c>
    </row>
    <row r="191" spans="1:27" s="59" customFormat="1" ht="18" customHeight="1">
      <c r="A191" s="4">
        <v>6</v>
      </c>
      <c r="B191" s="3" t="s">
        <v>231</v>
      </c>
      <c r="C191" s="4">
        <v>4</v>
      </c>
      <c r="D191" s="4"/>
      <c r="E191" s="5"/>
      <c r="F191" s="4">
        <v>17697</v>
      </c>
      <c r="G191" s="7">
        <v>2.89</v>
      </c>
      <c r="H191" s="6">
        <v>1</v>
      </c>
      <c r="I191" s="5">
        <f t="shared" si="156"/>
        <v>51144.33</v>
      </c>
      <c r="J191" s="7">
        <v>1.45</v>
      </c>
      <c r="K191" s="8">
        <f>I191*J191</f>
        <v>74159.2785</v>
      </c>
      <c r="L191" s="5">
        <v>10</v>
      </c>
      <c r="M191" s="5">
        <f t="shared" si="157"/>
        <v>7415.92785</v>
      </c>
      <c r="N191" s="4"/>
      <c r="O191" s="5"/>
      <c r="P191" s="4"/>
      <c r="Q191" s="5"/>
      <c r="R191" s="4"/>
      <c r="S191" s="4"/>
      <c r="T191" s="76">
        <v>30</v>
      </c>
      <c r="U191" s="5">
        <f t="shared" si="158"/>
        <v>5309.1</v>
      </c>
      <c r="V191" s="76"/>
      <c r="W191" s="5"/>
      <c r="X191" s="5">
        <f>M191+O191+Q191+S191+U191+W191</f>
        <v>12725.02785</v>
      </c>
      <c r="Y191" s="5">
        <f t="shared" si="159"/>
        <v>86884.306349999999</v>
      </c>
      <c r="Z191" s="10">
        <v>1</v>
      </c>
      <c r="AA191" s="11">
        <f t="shared" si="160"/>
        <v>74159.2785</v>
      </c>
    </row>
    <row r="192" spans="1:27" s="59" customFormat="1" ht="18" customHeight="1">
      <c r="A192" s="4">
        <v>7</v>
      </c>
      <c r="B192" s="3" t="s">
        <v>231</v>
      </c>
      <c r="C192" s="4">
        <v>4</v>
      </c>
      <c r="D192" s="4"/>
      <c r="E192" s="5"/>
      <c r="F192" s="4">
        <v>17697</v>
      </c>
      <c r="G192" s="7">
        <v>2.89</v>
      </c>
      <c r="H192" s="6">
        <v>1</v>
      </c>
      <c r="I192" s="5">
        <f t="shared" si="156"/>
        <v>51144.33</v>
      </c>
      <c r="J192" s="7">
        <v>1.45</v>
      </c>
      <c r="K192" s="8">
        <f>I192*J192</f>
        <v>74159.2785</v>
      </c>
      <c r="L192" s="5">
        <v>10</v>
      </c>
      <c r="M192" s="5">
        <f t="shared" si="157"/>
        <v>7415.92785</v>
      </c>
      <c r="N192" s="4"/>
      <c r="O192" s="5"/>
      <c r="P192" s="4"/>
      <c r="Q192" s="5"/>
      <c r="R192" s="4"/>
      <c r="S192" s="4"/>
      <c r="T192" s="76">
        <v>30</v>
      </c>
      <c r="U192" s="5">
        <f t="shared" si="158"/>
        <v>5309.1</v>
      </c>
      <c r="V192" s="76"/>
      <c r="W192" s="5"/>
      <c r="X192" s="5">
        <f>M192+O192+Q192+S192+U192+W192</f>
        <v>12725.02785</v>
      </c>
      <c r="Y192" s="5">
        <f t="shared" si="159"/>
        <v>86884.306349999999</v>
      </c>
      <c r="Z192" s="10">
        <v>1</v>
      </c>
      <c r="AA192" s="11">
        <f t="shared" si="160"/>
        <v>74159.2785</v>
      </c>
    </row>
    <row r="193" spans="1:27" s="59" customFormat="1" ht="18" customHeight="1">
      <c r="A193" s="4">
        <v>8</v>
      </c>
      <c r="B193" s="3" t="s">
        <v>231</v>
      </c>
      <c r="C193" s="4">
        <v>4</v>
      </c>
      <c r="D193" s="4"/>
      <c r="E193" s="5"/>
      <c r="F193" s="4">
        <v>17697</v>
      </c>
      <c r="G193" s="7">
        <v>2.89</v>
      </c>
      <c r="H193" s="6">
        <v>1</v>
      </c>
      <c r="I193" s="5">
        <f t="shared" si="156"/>
        <v>51144.33</v>
      </c>
      <c r="J193" s="7">
        <v>1.45</v>
      </c>
      <c r="K193" s="8">
        <f t="shared" si="152"/>
        <v>74159.2785</v>
      </c>
      <c r="L193" s="5">
        <v>10</v>
      </c>
      <c r="M193" s="5">
        <f t="shared" si="157"/>
        <v>7415.92785</v>
      </c>
      <c r="N193" s="4"/>
      <c r="O193" s="5"/>
      <c r="P193" s="4"/>
      <c r="Q193" s="5"/>
      <c r="R193" s="4"/>
      <c r="S193" s="4"/>
      <c r="T193" s="76">
        <v>30</v>
      </c>
      <c r="U193" s="5">
        <f t="shared" si="158"/>
        <v>5309.1</v>
      </c>
      <c r="V193" s="76"/>
      <c r="W193" s="5"/>
      <c r="X193" s="5">
        <f t="shared" si="154"/>
        <v>12725.02785</v>
      </c>
      <c r="Y193" s="5">
        <f t="shared" si="159"/>
        <v>86884.306349999999</v>
      </c>
      <c r="Z193" s="10">
        <v>1</v>
      </c>
      <c r="AA193" s="11">
        <f t="shared" si="160"/>
        <v>74159.2785</v>
      </c>
    </row>
    <row r="194" spans="1:27" s="59" customFormat="1" ht="18" customHeight="1">
      <c r="A194" s="4">
        <v>9</v>
      </c>
      <c r="B194" s="3" t="s">
        <v>231</v>
      </c>
      <c r="C194" s="4">
        <v>4</v>
      </c>
      <c r="D194" s="7"/>
      <c r="E194" s="5"/>
      <c r="F194" s="4">
        <v>17697</v>
      </c>
      <c r="G194" s="7">
        <v>2.89</v>
      </c>
      <c r="H194" s="6">
        <v>1</v>
      </c>
      <c r="I194" s="5">
        <f t="shared" si="156"/>
        <v>51144.33</v>
      </c>
      <c r="J194" s="7">
        <v>1.45</v>
      </c>
      <c r="K194" s="8">
        <f t="shared" ref="K194" si="161">I194*J194</f>
        <v>74159.2785</v>
      </c>
      <c r="L194" s="5">
        <v>10</v>
      </c>
      <c r="M194" s="5">
        <f t="shared" si="157"/>
        <v>7415.92785</v>
      </c>
      <c r="N194" s="4"/>
      <c r="O194" s="5"/>
      <c r="P194" s="4"/>
      <c r="Q194" s="5"/>
      <c r="R194" s="4"/>
      <c r="S194" s="4"/>
      <c r="T194" s="76">
        <v>30</v>
      </c>
      <c r="U194" s="5">
        <f t="shared" si="158"/>
        <v>5309.1</v>
      </c>
      <c r="V194" s="76"/>
      <c r="W194" s="5"/>
      <c r="X194" s="5">
        <f t="shared" ref="X194" si="162">M194+O194+Q194+S194+U194+W194</f>
        <v>12725.02785</v>
      </c>
      <c r="Y194" s="5">
        <f t="shared" si="159"/>
        <v>86884.306349999999</v>
      </c>
      <c r="Z194" s="10">
        <v>1</v>
      </c>
      <c r="AA194" s="11">
        <f t="shared" si="160"/>
        <v>74159.2785</v>
      </c>
    </row>
    <row r="195" spans="1:27" s="59" customFormat="1" ht="18" customHeight="1">
      <c r="A195" s="4">
        <v>10</v>
      </c>
      <c r="B195" s="3" t="s">
        <v>231</v>
      </c>
      <c r="C195" s="4">
        <v>4</v>
      </c>
      <c r="D195" s="7"/>
      <c r="E195" s="5"/>
      <c r="F195" s="4">
        <v>17697</v>
      </c>
      <c r="G195" s="7">
        <v>2.89</v>
      </c>
      <c r="H195" s="6">
        <v>1</v>
      </c>
      <c r="I195" s="5">
        <f t="shared" si="151"/>
        <v>51144.33</v>
      </c>
      <c r="J195" s="7">
        <v>1.45</v>
      </c>
      <c r="K195" s="8">
        <f t="shared" si="152"/>
        <v>74159.2785</v>
      </c>
      <c r="L195" s="5">
        <v>10</v>
      </c>
      <c r="M195" s="5">
        <f t="shared" si="153"/>
        <v>7415.92785</v>
      </c>
      <c r="N195" s="4"/>
      <c r="O195" s="5"/>
      <c r="P195" s="4"/>
      <c r="Q195" s="5"/>
      <c r="R195" s="4"/>
      <c r="S195" s="4"/>
      <c r="T195" s="76">
        <v>30</v>
      </c>
      <c r="U195" s="5">
        <f t="shared" ref="U195:U196" si="163">(F195*H195)*T195/100</f>
        <v>5309.1</v>
      </c>
      <c r="V195" s="76"/>
      <c r="W195" s="5"/>
      <c r="X195" s="5">
        <f t="shared" si="154"/>
        <v>12725.02785</v>
      </c>
      <c r="Y195" s="5">
        <f t="shared" si="155"/>
        <v>86884.306349999999</v>
      </c>
      <c r="Z195" s="10">
        <v>1</v>
      </c>
      <c r="AA195" s="11">
        <f t="shared" si="160"/>
        <v>74159.2785</v>
      </c>
    </row>
    <row r="196" spans="1:27" s="59" customFormat="1" ht="18" customHeight="1">
      <c r="A196" s="4">
        <v>11</v>
      </c>
      <c r="B196" s="3" t="s">
        <v>559</v>
      </c>
      <c r="C196" s="4">
        <v>4</v>
      </c>
      <c r="D196" s="4"/>
      <c r="E196" s="5"/>
      <c r="F196" s="4">
        <v>17697</v>
      </c>
      <c r="G196" s="7">
        <v>2.89</v>
      </c>
      <c r="H196" s="74">
        <v>0.75</v>
      </c>
      <c r="I196" s="5">
        <f t="shared" si="151"/>
        <v>38358.247499999998</v>
      </c>
      <c r="J196" s="7">
        <v>1.45</v>
      </c>
      <c r="K196" s="8">
        <f t="shared" si="152"/>
        <v>55619.458874999997</v>
      </c>
      <c r="L196" s="5">
        <v>10</v>
      </c>
      <c r="M196" s="5">
        <f t="shared" si="153"/>
        <v>5561.9458875</v>
      </c>
      <c r="N196" s="4"/>
      <c r="O196" s="5"/>
      <c r="P196" s="4"/>
      <c r="Q196" s="5"/>
      <c r="R196" s="4"/>
      <c r="S196" s="4"/>
      <c r="T196" s="76">
        <v>30</v>
      </c>
      <c r="U196" s="5">
        <f t="shared" si="163"/>
        <v>3981.8249999999998</v>
      </c>
      <c r="V196" s="76"/>
      <c r="W196" s="5"/>
      <c r="X196" s="5">
        <f t="shared" si="154"/>
        <v>9543.7708874999989</v>
      </c>
      <c r="Y196" s="5">
        <f t="shared" si="155"/>
        <v>65163.229762499992</v>
      </c>
      <c r="Z196" s="10"/>
      <c r="AA196" s="11"/>
    </row>
    <row r="197" spans="1:27" s="59" customFormat="1" ht="18" customHeight="1">
      <c r="A197" s="4"/>
      <c r="B197" s="62" t="s">
        <v>22</v>
      </c>
      <c r="C197" s="61"/>
      <c r="D197" s="63"/>
      <c r="E197" s="5"/>
      <c r="F197" s="61"/>
      <c r="G197" s="61"/>
      <c r="H197" s="65">
        <f>SUM(H186:H196)</f>
        <v>10</v>
      </c>
      <c r="I197" s="66">
        <f>SUM(I186:I196)</f>
        <v>511974.21000000008</v>
      </c>
      <c r="J197" s="64"/>
      <c r="K197" s="66">
        <f>SUM(K186:K196)</f>
        <v>742362.60450000013</v>
      </c>
      <c r="L197" s="64"/>
      <c r="M197" s="66">
        <f>SUM(M186:M196)</f>
        <v>74236.260450000002</v>
      </c>
      <c r="N197" s="4"/>
      <c r="O197" s="66">
        <f>SUM(O186:O196)</f>
        <v>0</v>
      </c>
      <c r="P197" s="4"/>
      <c r="Q197" s="66">
        <f>SUM(Q186:Q196)</f>
        <v>0</v>
      </c>
      <c r="R197" s="4"/>
      <c r="S197" s="66">
        <f>SUM(S186:S196)</f>
        <v>0</v>
      </c>
      <c r="T197" s="64"/>
      <c r="U197" s="66">
        <f>SUM(U186:U196)</f>
        <v>46454.624999999993</v>
      </c>
      <c r="V197" s="64"/>
      <c r="W197" s="66">
        <f t="shared" ref="W197:Y197" si="164">SUM(W186:W196)</f>
        <v>0</v>
      </c>
      <c r="X197" s="66">
        <f t="shared" si="164"/>
        <v>120690.88544999999</v>
      </c>
      <c r="Y197" s="66">
        <f t="shared" si="164"/>
        <v>863053.48994999984</v>
      </c>
      <c r="Z197" s="65">
        <f>SUM(Z186:Z196)</f>
        <v>9</v>
      </c>
      <c r="AA197" s="66">
        <f>SUM(AA186:AA196)</f>
        <v>668203.32600000012</v>
      </c>
    </row>
    <row r="198" spans="1:27" s="59" customFormat="1" ht="18" customHeight="1">
      <c r="A198" s="4"/>
      <c r="B198" s="137" t="s">
        <v>136</v>
      </c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</row>
    <row r="199" spans="1:27" s="55" customFormat="1" ht="18" customHeight="1">
      <c r="A199" s="2">
        <v>1</v>
      </c>
      <c r="B199" s="3" t="s">
        <v>298</v>
      </c>
      <c r="C199" s="4" t="s">
        <v>256</v>
      </c>
      <c r="D199" s="5">
        <v>7</v>
      </c>
      <c r="E199" s="5"/>
      <c r="F199" s="5">
        <v>17697</v>
      </c>
      <c r="G199" s="7">
        <v>3.53</v>
      </c>
      <c r="H199" s="74">
        <v>0.25</v>
      </c>
      <c r="I199" s="5">
        <f>F199*G199*H199</f>
        <v>15617.602499999999</v>
      </c>
      <c r="J199" s="7">
        <v>1.45</v>
      </c>
      <c r="K199" s="8">
        <f t="shared" ref="K199" si="165">I199*J199</f>
        <v>22645.523624999998</v>
      </c>
      <c r="L199" s="5">
        <v>10</v>
      </c>
      <c r="M199" s="5">
        <f>K199*L199/100</f>
        <v>2264.5523625000001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>
        <f>M199+O199+Q199+S199+U199+W199</f>
        <v>2264.5523625000001</v>
      </c>
      <c r="Y199" s="5">
        <f>K199+X199</f>
        <v>24910.075987499997</v>
      </c>
      <c r="Z199" s="10"/>
      <c r="AA199" s="11"/>
    </row>
    <row r="200" spans="1:27" s="59" customFormat="1" ht="18" customHeight="1">
      <c r="A200" s="4"/>
      <c r="B200" s="62" t="s">
        <v>22</v>
      </c>
      <c r="C200" s="61"/>
      <c r="D200" s="63"/>
      <c r="E200" s="5"/>
      <c r="F200" s="61"/>
      <c r="G200" s="61"/>
      <c r="H200" s="141">
        <f>SUM(H199:H199)</f>
        <v>0.25</v>
      </c>
      <c r="I200" s="142">
        <f>SUM(I199:I199)</f>
        <v>15617.602499999999</v>
      </c>
      <c r="J200" s="142"/>
      <c r="K200" s="142">
        <f>SUM(K199:K199)</f>
        <v>22645.523624999998</v>
      </c>
      <c r="L200" s="142"/>
      <c r="M200" s="142">
        <f>SUM(M199:M199)</f>
        <v>2264.5523625000001</v>
      </c>
      <c r="N200" s="142"/>
      <c r="O200" s="142">
        <f>SUM(O199:O199)</f>
        <v>0</v>
      </c>
      <c r="P200" s="142"/>
      <c r="Q200" s="142">
        <f>SUM(Q199:Q199)</f>
        <v>0</v>
      </c>
      <c r="R200" s="142"/>
      <c r="S200" s="142">
        <f>SUM(S199:S199)</f>
        <v>0</v>
      </c>
      <c r="T200" s="142"/>
      <c r="U200" s="142">
        <f>SUM(U199:U199)</f>
        <v>0</v>
      </c>
      <c r="V200" s="142"/>
      <c r="W200" s="142">
        <f t="shared" ref="W200:Y200" si="166">SUM(W199:W199)</f>
        <v>0</v>
      </c>
      <c r="X200" s="142">
        <f t="shared" si="166"/>
        <v>2264.5523625000001</v>
      </c>
      <c r="Y200" s="142">
        <f t="shared" si="166"/>
        <v>24910.075987499997</v>
      </c>
      <c r="Z200" s="143">
        <f>SUM(Z199:Z199)</f>
        <v>0</v>
      </c>
      <c r="AA200" s="142">
        <f>SUM(AA199:AA199)</f>
        <v>0</v>
      </c>
    </row>
    <row r="201" spans="1:27" s="59" customFormat="1" ht="18" customHeight="1">
      <c r="A201" s="4"/>
      <c r="B201" s="131" t="s">
        <v>299</v>
      </c>
      <c r="C201" s="61"/>
      <c r="D201" s="61"/>
      <c r="E201" s="135"/>
      <c r="F201" s="136"/>
      <c r="G201" s="136"/>
      <c r="H201" s="63">
        <f>H166+H184+H197+H200</f>
        <v>27.25</v>
      </c>
      <c r="I201" s="142">
        <f>I166+I184+I197+I200</f>
        <v>1749171.4800000004</v>
      </c>
      <c r="J201" s="64"/>
      <c r="K201" s="142">
        <f>K166+K184+K197+K200</f>
        <v>3940967.4936749996</v>
      </c>
      <c r="L201" s="64"/>
      <c r="M201" s="142">
        <f>M166+M184+M197+M200</f>
        <v>394096.74936749996</v>
      </c>
      <c r="N201" s="64"/>
      <c r="O201" s="142">
        <f>O166+O184+O197+O200</f>
        <v>13272.75</v>
      </c>
      <c r="P201" s="64"/>
      <c r="Q201" s="142">
        <f>Q166+Q184+Q197+Q200</f>
        <v>3539.4</v>
      </c>
      <c r="R201" s="64"/>
      <c r="S201" s="142">
        <f>S166+S184+S197+S200</f>
        <v>0</v>
      </c>
      <c r="T201" s="64"/>
      <c r="U201" s="142">
        <f>U166+U184+U197+U200</f>
        <v>51763.724999999991</v>
      </c>
      <c r="V201" s="64"/>
      <c r="W201" s="142">
        <f t="shared" ref="W201:Y201" si="167">W166+W184+W197+W200</f>
        <v>0</v>
      </c>
      <c r="X201" s="142">
        <f t="shared" si="167"/>
        <v>462672.62436749996</v>
      </c>
      <c r="Y201" s="142">
        <f t="shared" si="167"/>
        <v>4403640.1180424998</v>
      </c>
      <c r="Z201" s="141">
        <f>Z166+Z184+Z197+Z200</f>
        <v>22.5</v>
      </c>
      <c r="AA201" s="142">
        <f>AA166+AA184+AA197+AA200</f>
        <v>3176084.1294</v>
      </c>
    </row>
    <row r="202" spans="1:27" s="94" customFormat="1" ht="18" customHeight="1">
      <c r="A202" s="69" t="s">
        <v>137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</row>
    <row r="203" spans="1:27" s="59" customFormat="1" ht="18" customHeight="1">
      <c r="A203" s="4"/>
      <c r="B203" s="137" t="s">
        <v>138</v>
      </c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</row>
    <row r="204" spans="1:27" s="59" customFormat="1" ht="18" customHeight="1">
      <c r="A204" s="4">
        <v>1</v>
      </c>
      <c r="B204" s="3" t="s">
        <v>139</v>
      </c>
      <c r="C204" s="4" t="s">
        <v>140</v>
      </c>
      <c r="D204" s="4" t="s">
        <v>20</v>
      </c>
      <c r="E204" s="5"/>
      <c r="F204" s="4">
        <v>17697</v>
      </c>
      <c r="G204" s="4">
        <v>4.7699999999999996</v>
      </c>
      <c r="H204" s="6">
        <v>0.5</v>
      </c>
      <c r="I204" s="5">
        <f>F204*G204*H204</f>
        <v>42207.344999999994</v>
      </c>
      <c r="J204" s="7">
        <v>3.42</v>
      </c>
      <c r="K204" s="5">
        <f>I204*J204</f>
        <v>144349.11989999999</v>
      </c>
      <c r="L204" s="5">
        <v>10</v>
      </c>
      <c r="M204" s="5">
        <f>K204*L204/100</f>
        <v>14434.911990000001</v>
      </c>
      <c r="N204" s="5"/>
      <c r="O204" s="7"/>
      <c r="P204" s="7"/>
      <c r="Q204" s="7"/>
      <c r="R204" s="7"/>
      <c r="S204" s="4"/>
      <c r="T204" s="4"/>
      <c r="U204" s="4"/>
      <c r="V204" s="4"/>
      <c r="W204" s="4"/>
      <c r="X204" s="5">
        <f t="shared" ref="X204:X206" si="168">M204+O204+Q204+S204+U204+W204</f>
        <v>14434.911990000001</v>
      </c>
      <c r="Y204" s="5">
        <f t="shared" ref="Y204:Y206" si="169">K204+X204</f>
        <v>158784.03188999998</v>
      </c>
      <c r="Z204" s="10">
        <v>1</v>
      </c>
      <c r="AA204" s="11">
        <f>K204*Z204</f>
        <v>144349.11989999999</v>
      </c>
    </row>
    <row r="205" spans="1:27" s="59" customFormat="1" ht="18" customHeight="1">
      <c r="A205" s="4">
        <v>2</v>
      </c>
      <c r="B205" s="3" t="s">
        <v>139</v>
      </c>
      <c r="C205" s="4" t="s">
        <v>21</v>
      </c>
      <c r="D205" s="4">
        <v>3.3</v>
      </c>
      <c r="E205" s="5"/>
      <c r="F205" s="4">
        <v>17697</v>
      </c>
      <c r="G205" s="4">
        <v>4.26</v>
      </c>
      <c r="H205" s="6">
        <v>1</v>
      </c>
      <c r="I205" s="5">
        <f>F205*G205*H205</f>
        <v>75389.22</v>
      </c>
      <c r="J205" s="7">
        <v>3.42</v>
      </c>
      <c r="K205" s="5">
        <f>I205*J205</f>
        <v>257831.1324</v>
      </c>
      <c r="L205" s="5">
        <v>10</v>
      </c>
      <c r="M205" s="5">
        <f>K205*L205/100</f>
        <v>25783.113239999999</v>
      </c>
      <c r="N205" s="5"/>
      <c r="O205" s="7"/>
      <c r="P205" s="7"/>
      <c r="Q205" s="7"/>
      <c r="R205" s="7"/>
      <c r="S205" s="4"/>
      <c r="T205" s="4"/>
      <c r="U205" s="4"/>
      <c r="V205" s="4"/>
      <c r="W205" s="4"/>
      <c r="X205" s="5">
        <f t="shared" ref="X205" si="170">M205+O205+Q205+S205+U205+W205</f>
        <v>25783.113239999999</v>
      </c>
      <c r="Y205" s="5">
        <f t="shared" ref="Y205" si="171">K205+X205</f>
        <v>283614.24563999998</v>
      </c>
      <c r="Z205" s="10">
        <v>1</v>
      </c>
      <c r="AA205" s="11">
        <f>K205*Z205</f>
        <v>257831.1324</v>
      </c>
    </row>
    <row r="206" spans="1:27" s="59" customFormat="1" ht="18" customHeight="1">
      <c r="A206" s="4">
        <v>3</v>
      </c>
      <c r="B206" s="3" t="s">
        <v>139</v>
      </c>
      <c r="C206" s="4" t="s">
        <v>21</v>
      </c>
      <c r="D206" s="4">
        <v>3.3</v>
      </c>
      <c r="E206" s="5"/>
      <c r="F206" s="4">
        <v>17697</v>
      </c>
      <c r="G206" s="4">
        <v>4.26</v>
      </c>
      <c r="H206" s="6">
        <v>0.5</v>
      </c>
      <c r="I206" s="5">
        <f>F206*G206*H206</f>
        <v>37694.61</v>
      </c>
      <c r="J206" s="7">
        <v>3.42</v>
      </c>
      <c r="K206" s="5">
        <f>I206*J206</f>
        <v>128915.5662</v>
      </c>
      <c r="L206" s="5">
        <v>10</v>
      </c>
      <c r="M206" s="5">
        <f>K206*L206/100</f>
        <v>12891.556619999999</v>
      </c>
      <c r="N206" s="5"/>
      <c r="O206" s="7"/>
      <c r="P206" s="7"/>
      <c r="Q206" s="7"/>
      <c r="R206" s="7"/>
      <c r="S206" s="4"/>
      <c r="T206" s="4"/>
      <c r="U206" s="4"/>
      <c r="V206" s="4"/>
      <c r="W206" s="4"/>
      <c r="X206" s="5">
        <f t="shared" si="168"/>
        <v>12891.556619999999</v>
      </c>
      <c r="Y206" s="5">
        <f t="shared" si="169"/>
        <v>141807.12281999999</v>
      </c>
      <c r="Z206" s="10"/>
      <c r="AA206" s="11"/>
    </row>
    <row r="207" spans="1:27" s="59" customFormat="1" ht="18" customHeight="1">
      <c r="A207" s="4"/>
      <c r="B207" s="62" t="s">
        <v>22</v>
      </c>
      <c r="C207" s="61"/>
      <c r="D207" s="63"/>
      <c r="E207" s="5"/>
      <c r="F207" s="61"/>
      <c r="G207" s="61"/>
      <c r="H207" s="65">
        <f>SUM(H204:H206)</f>
        <v>2</v>
      </c>
      <c r="I207" s="66">
        <f>SUM(I204:I206)</f>
        <v>155291.17499999999</v>
      </c>
      <c r="J207" s="64"/>
      <c r="K207" s="66">
        <f>SUM(K204:K206)</f>
        <v>531095.81850000005</v>
      </c>
      <c r="L207" s="64"/>
      <c r="M207" s="66">
        <f>SUM(M204:M206)</f>
        <v>53109.581850000002</v>
      </c>
      <c r="N207" s="64"/>
      <c r="O207" s="66">
        <f>SUM(O204:O206)</f>
        <v>0</v>
      </c>
      <c r="P207" s="64"/>
      <c r="Q207" s="66">
        <f>SUM(Q204:Q206)</f>
        <v>0</v>
      </c>
      <c r="R207" s="64"/>
      <c r="S207" s="66">
        <f>SUM(S204:S206)</f>
        <v>0</v>
      </c>
      <c r="T207" s="64"/>
      <c r="U207" s="66">
        <f>SUM(U204:U206)</f>
        <v>0</v>
      </c>
      <c r="V207" s="64"/>
      <c r="W207" s="66">
        <f>SUM(W204:W206)</f>
        <v>0</v>
      </c>
      <c r="X207" s="66">
        <f t="shared" ref="X207:Y207" si="172">SUM(X204:X206)</f>
        <v>53109.581850000002</v>
      </c>
      <c r="Y207" s="66">
        <f t="shared" si="172"/>
        <v>584205.40035000001</v>
      </c>
      <c r="Z207" s="143">
        <f>SUM(Z204:Z206)</f>
        <v>2</v>
      </c>
      <c r="AA207" s="66">
        <f>SUM(AA204:AA206)</f>
        <v>402180.25229999999</v>
      </c>
    </row>
    <row r="208" spans="1:27" s="59" customFormat="1" ht="18" customHeight="1">
      <c r="A208" s="4"/>
      <c r="B208" s="137" t="s">
        <v>23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</row>
    <row r="209" spans="1:27" s="59" customFormat="1" ht="18" customHeight="1">
      <c r="A209" s="4">
        <v>1</v>
      </c>
      <c r="B209" s="3" t="s">
        <v>230</v>
      </c>
      <c r="C209" s="4" t="s">
        <v>31</v>
      </c>
      <c r="D209" s="60">
        <v>3</v>
      </c>
      <c r="E209" s="5"/>
      <c r="F209" s="4">
        <v>17697</v>
      </c>
      <c r="G209" s="4">
        <v>3.45</v>
      </c>
      <c r="H209" s="6">
        <v>1</v>
      </c>
      <c r="I209" s="5">
        <f>F209*G209*H209</f>
        <v>61054.65</v>
      </c>
      <c r="J209" s="7">
        <v>2.34</v>
      </c>
      <c r="K209" s="5">
        <f>I209*J209</f>
        <v>142867.88099999999</v>
      </c>
      <c r="L209" s="5">
        <v>10</v>
      </c>
      <c r="M209" s="5">
        <f>K209*L209/100</f>
        <v>14286.7881</v>
      </c>
      <c r="N209" s="5"/>
      <c r="O209" s="9"/>
      <c r="P209" s="5"/>
      <c r="Q209" s="5"/>
      <c r="R209" s="9"/>
      <c r="S209" s="9"/>
      <c r="T209" s="9"/>
      <c r="U209" s="9"/>
      <c r="V209" s="9"/>
      <c r="W209" s="9"/>
      <c r="X209" s="5">
        <f t="shared" ref="X209:X210" si="173">M209+O209+Q209+S209+U209+W209</f>
        <v>14286.7881</v>
      </c>
      <c r="Y209" s="5">
        <f t="shared" ref="Y209:Y210" si="174">K209+X209</f>
        <v>157154.6691</v>
      </c>
      <c r="Z209" s="10">
        <v>1</v>
      </c>
      <c r="AA209" s="11">
        <f>K209*Z209</f>
        <v>142867.88099999999</v>
      </c>
    </row>
    <row r="210" spans="1:27" s="59" customFormat="1" ht="18" customHeight="1">
      <c r="A210" s="4">
        <v>2</v>
      </c>
      <c r="B210" s="3" t="s">
        <v>230</v>
      </c>
      <c r="C210" s="4" t="s">
        <v>31</v>
      </c>
      <c r="D210" s="60" t="s">
        <v>20</v>
      </c>
      <c r="E210" s="5"/>
      <c r="F210" s="4">
        <v>17697</v>
      </c>
      <c r="G210" s="4">
        <v>3.73</v>
      </c>
      <c r="H210" s="6">
        <v>1</v>
      </c>
      <c r="I210" s="5">
        <f>F210*G210*H210</f>
        <v>66009.81</v>
      </c>
      <c r="J210" s="7">
        <v>2.34</v>
      </c>
      <c r="K210" s="5">
        <f>I210*J210</f>
        <v>154462.95539999998</v>
      </c>
      <c r="L210" s="5">
        <v>10</v>
      </c>
      <c r="M210" s="5">
        <f>K210*L210/100</f>
        <v>15446.295539999997</v>
      </c>
      <c r="N210" s="5"/>
      <c r="O210" s="9"/>
      <c r="P210" s="5"/>
      <c r="Q210" s="5"/>
      <c r="R210" s="5"/>
      <c r="S210" s="5"/>
      <c r="T210" s="5"/>
      <c r="U210" s="5"/>
      <c r="V210" s="5"/>
      <c r="W210" s="5"/>
      <c r="X210" s="5">
        <f t="shared" si="173"/>
        <v>15446.295539999997</v>
      </c>
      <c r="Y210" s="5">
        <f t="shared" si="174"/>
        <v>169909.25093999997</v>
      </c>
      <c r="Z210" s="10">
        <v>1</v>
      </c>
      <c r="AA210" s="11">
        <f>K210*Z210</f>
        <v>154462.95539999998</v>
      </c>
    </row>
    <row r="211" spans="1:27" s="59" customFormat="1" ht="18" customHeight="1">
      <c r="A211" s="4"/>
      <c r="B211" s="62" t="s">
        <v>22</v>
      </c>
      <c r="C211" s="61"/>
      <c r="D211" s="63"/>
      <c r="E211" s="5"/>
      <c r="F211" s="61"/>
      <c r="G211" s="61"/>
      <c r="H211" s="143">
        <f>SUM(H209:H210)</f>
        <v>2</v>
      </c>
      <c r="I211" s="142">
        <f>SUM(I209:I210)</f>
        <v>127064.45999999999</v>
      </c>
      <c r="J211" s="64"/>
      <c r="K211" s="142">
        <f>SUM(K209:K210)</f>
        <v>297330.83639999997</v>
      </c>
      <c r="L211" s="64"/>
      <c r="M211" s="142">
        <f>SUM(M209:M210)</f>
        <v>29733.083639999997</v>
      </c>
      <c r="N211" s="64"/>
      <c r="O211" s="142">
        <f>SUM(O209:O210)</f>
        <v>0</v>
      </c>
      <c r="P211" s="64"/>
      <c r="Q211" s="142">
        <f>SUM(Q209:Q210)</f>
        <v>0</v>
      </c>
      <c r="R211" s="64"/>
      <c r="S211" s="142">
        <f>SUM(S209:S210)</f>
        <v>0</v>
      </c>
      <c r="T211" s="64"/>
      <c r="U211" s="142">
        <f>SUM(U209:U210)</f>
        <v>0</v>
      </c>
      <c r="V211" s="64"/>
      <c r="W211" s="142">
        <f t="shared" ref="W211:Y211" si="175">SUM(W209:W210)</f>
        <v>0</v>
      </c>
      <c r="X211" s="142">
        <f t="shared" si="175"/>
        <v>29733.083639999997</v>
      </c>
      <c r="Y211" s="142">
        <f t="shared" si="175"/>
        <v>327063.92004</v>
      </c>
      <c r="Z211" s="142">
        <f t="shared" ref="Z211" si="176">SUM(Z209:Z210)</f>
        <v>2</v>
      </c>
      <c r="AA211" s="142">
        <f>SUM(AA209:AA210)</f>
        <v>297330.83639999997</v>
      </c>
    </row>
    <row r="212" spans="1:27" s="59" customFormat="1" ht="18" customHeight="1">
      <c r="A212" s="4"/>
      <c r="B212" s="137" t="s">
        <v>32</v>
      </c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</row>
    <row r="213" spans="1:27" s="59" customFormat="1" ht="18" customHeight="1">
      <c r="A213" s="4">
        <v>1</v>
      </c>
      <c r="B213" s="3" t="s">
        <v>391</v>
      </c>
      <c r="C213" s="4">
        <v>4</v>
      </c>
      <c r="D213" s="4"/>
      <c r="E213" s="5"/>
      <c r="F213" s="4">
        <v>17697</v>
      </c>
      <c r="G213" s="4">
        <v>2.89</v>
      </c>
      <c r="H213" s="6">
        <v>1</v>
      </c>
      <c r="I213" s="5">
        <f>F213*G213*H213</f>
        <v>51144.33</v>
      </c>
      <c r="J213" s="7">
        <v>1.45</v>
      </c>
      <c r="K213" s="8">
        <f t="shared" ref="K213" si="177">I213*J213</f>
        <v>74159.2785</v>
      </c>
      <c r="L213" s="5">
        <v>10</v>
      </c>
      <c r="M213" s="5">
        <f>K213*L213/100</f>
        <v>7415.92785</v>
      </c>
      <c r="N213" s="4"/>
      <c r="O213" s="5"/>
      <c r="P213" s="4"/>
      <c r="Q213" s="5"/>
      <c r="R213" s="9"/>
      <c r="S213" s="5"/>
      <c r="T213" s="76">
        <v>30</v>
      </c>
      <c r="U213" s="5">
        <f t="shared" ref="U213" si="178">(F213*H213)*T213/100</f>
        <v>5309.1</v>
      </c>
      <c r="V213" s="76"/>
      <c r="W213" s="5"/>
      <c r="X213" s="5">
        <f>M213+O213+Q213+S213+U213+W213</f>
        <v>12725.02785</v>
      </c>
      <c r="Y213" s="5">
        <f>K213+X213</f>
        <v>86884.306349999999</v>
      </c>
      <c r="Z213" s="10">
        <v>1</v>
      </c>
      <c r="AA213" s="11">
        <f>K213*Z213</f>
        <v>74159.2785</v>
      </c>
    </row>
    <row r="214" spans="1:27" s="59" customFormat="1" ht="18" customHeight="1">
      <c r="A214" s="4"/>
      <c r="B214" s="62" t="s">
        <v>22</v>
      </c>
      <c r="C214" s="61"/>
      <c r="D214" s="63"/>
      <c r="E214" s="5"/>
      <c r="F214" s="61"/>
      <c r="G214" s="61"/>
      <c r="H214" s="143">
        <f>SUM(H213:H213)</f>
        <v>1</v>
      </c>
      <c r="I214" s="142">
        <f>SUM(I213:I213)</f>
        <v>51144.33</v>
      </c>
      <c r="J214" s="64"/>
      <c r="K214" s="142">
        <f>SUM(K213:K213)</f>
        <v>74159.2785</v>
      </c>
      <c r="L214" s="64"/>
      <c r="M214" s="142">
        <f>SUM(M213:M213)</f>
        <v>7415.92785</v>
      </c>
      <c r="N214" s="64"/>
      <c r="O214" s="142">
        <f>SUM(O213:O213)</f>
        <v>0</v>
      </c>
      <c r="P214" s="64"/>
      <c r="Q214" s="142">
        <f>SUM(Q213:Q213)</f>
        <v>0</v>
      </c>
      <c r="R214" s="64"/>
      <c r="S214" s="142">
        <f>SUM(S213:S213)</f>
        <v>0</v>
      </c>
      <c r="T214" s="5"/>
      <c r="U214" s="142">
        <f>SUM(U213:U213)</f>
        <v>5309.1</v>
      </c>
      <c r="V214" s="5"/>
      <c r="W214" s="142">
        <f>SUM(W213:W213)</f>
        <v>0</v>
      </c>
      <c r="X214" s="142">
        <f>SUM(X213:X213)</f>
        <v>12725.02785</v>
      </c>
      <c r="Y214" s="142">
        <f>SUM(Y213:Y213)</f>
        <v>86884.306349999999</v>
      </c>
      <c r="Z214" s="143">
        <f>SUM(Z213:Z213)</f>
        <v>1</v>
      </c>
      <c r="AA214" s="142">
        <f>SUM(AA213:AA213)</f>
        <v>74159.2785</v>
      </c>
    </row>
    <row r="215" spans="1:27" s="59" customFormat="1" ht="18" customHeight="1" thickBot="1">
      <c r="A215" s="102"/>
      <c r="B215" s="131" t="s">
        <v>300</v>
      </c>
      <c r="C215" s="4"/>
      <c r="D215" s="60"/>
      <c r="E215" s="5"/>
      <c r="F215" s="4"/>
      <c r="G215" s="4"/>
      <c r="H215" s="143">
        <f>H207+H211+H214</f>
        <v>5</v>
      </c>
      <c r="I215" s="142">
        <f>I207+I211+I214</f>
        <v>333499.96500000003</v>
      </c>
      <c r="J215" s="64"/>
      <c r="K215" s="142">
        <f>K207+K211+K214</f>
        <v>902585.93339999998</v>
      </c>
      <c r="L215" s="64"/>
      <c r="M215" s="142">
        <f>M207+M211+M214</f>
        <v>90258.593339999992</v>
      </c>
      <c r="N215" s="5"/>
      <c r="O215" s="142">
        <f>O207+O211+O214</f>
        <v>0</v>
      </c>
      <c r="P215" s="5"/>
      <c r="Q215" s="142">
        <f>Q207+Q211+Q214</f>
        <v>0</v>
      </c>
      <c r="R215" s="5"/>
      <c r="S215" s="142">
        <f>S207+S211+S214</f>
        <v>0</v>
      </c>
      <c r="T215" s="5"/>
      <c r="U215" s="142">
        <f>U207+U211+U214</f>
        <v>5309.1</v>
      </c>
      <c r="V215" s="5"/>
      <c r="W215" s="142">
        <f>W207+W211+W214</f>
        <v>0</v>
      </c>
      <c r="X215" s="142">
        <f>X207+X211+X214</f>
        <v>95567.693339999998</v>
      </c>
      <c r="Y215" s="142">
        <f>Y207+Y211+Y214</f>
        <v>998153.62673999998</v>
      </c>
      <c r="Z215" s="143">
        <f t="shared" ref="Z215" si="179">Z207+Z211+Z214</f>
        <v>5</v>
      </c>
      <c r="AA215" s="142">
        <f>AA207+AA211+AA214</f>
        <v>773670.36719999998</v>
      </c>
    </row>
    <row r="216" spans="1:27" s="59" customFormat="1" ht="18" customHeight="1">
      <c r="A216" s="144"/>
      <c r="B216" s="145" t="s">
        <v>301</v>
      </c>
      <c r="C216" s="146"/>
      <c r="D216" s="146"/>
      <c r="E216" s="146"/>
      <c r="F216" s="146"/>
      <c r="G216" s="146"/>
      <c r="H216" s="147">
        <f>H217+H218+H219+H220</f>
        <v>127.25</v>
      </c>
      <c r="I216" s="148">
        <f>I217+I218+I219+I220</f>
        <v>8214283.7625000002</v>
      </c>
      <c r="J216" s="148"/>
      <c r="K216" s="148">
        <f t="shared" ref="K216:AA216" si="180">K217+K218+K219+K220</f>
        <v>19270616.797575001</v>
      </c>
      <c r="L216" s="148"/>
      <c r="M216" s="148">
        <f>M217+M218+M219+M220</f>
        <v>1961545.6292294993</v>
      </c>
      <c r="N216" s="148"/>
      <c r="O216" s="148">
        <f t="shared" si="180"/>
        <v>37606.125</v>
      </c>
      <c r="P216" s="148"/>
      <c r="Q216" s="148">
        <f t="shared" si="180"/>
        <v>51321.3</v>
      </c>
      <c r="R216" s="148"/>
      <c r="S216" s="148">
        <f t="shared" si="180"/>
        <v>772031.625</v>
      </c>
      <c r="T216" s="148"/>
      <c r="U216" s="148">
        <f>U217+U218+U219+U220</f>
        <v>234927.67499999996</v>
      </c>
      <c r="V216" s="148"/>
      <c r="W216" s="148">
        <f>W217+W218+W219+W220</f>
        <v>9733.35</v>
      </c>
      <c r="X216" s="148">
        <f t="shared" si="180"/>
        <v>3067165.7042295001</v>
      </c>
      <c r="Y216" s="148">
        <f t="shared" si="180"/>
        <v>22634419.615804493</v>
      </c>
      <c r="Z216" s="147">
        <f t="shared" si="180"/>
        <v>111.75</v>
      </c>
      <c r="AA216" s="149">
        <f t="shared" si="180"/>
        <v>15909197.738699999</v>
      </c>
    </row>
    <row r="217" spans="1:27" s="59" customFormat="1" ht="18" customHeight="1">
      <c r="A217" s="150"/>
      <c r="B217" s="151" t="s">
        <v>126</v>
      </c>
      <c r="C217" s="152"/>
      <c r="D217" s="152"/>
      <c r="E217" s="152"/>
      <c r="F217" s="152"/>
      <c r="G217" s="152"/>
      <c r="H217" s="65">
        <f>H19+H51+H77+H120+H143+H166+H207</f>
        <v>23.5</v>
      </c>
      <c r="I217" s="66">
        <f>I19+I51+I77+I120+I143+I166+I207</f>
        <v>2030199.84</v>
      </c>
      <c r="J217" s="64"/>
      <c r="K217" s="66">
        <f>K19+K51+K77+K120+K143+K166+K207</f>
        <v>6943283.4527999992</v>
      </c>
      <c r="L217" s="64"/>
      <c r="M217" s="66">
        <f>M19+M51+M77+M120+M143+M166+M207</f>
        <v>694328.34527999978</v>
      </c>
      <c r="N217" s="64"/>
      <c r="O217" s="66">
        <f>O19+O51+O77+O120+O143+O166+O207</f>
        <v>19909.125</v>
      </c>
      <c r="P217" s="64"/>
      <c r="Q217" s="66">
        <f>Q19+Q51+Q77+Q120+Q143+Q166+Q207</f>
        <v>12387.9</v>
      </c>
      <c r="R217" s="64"/>
      <c r="S217" s="66">
        <f>S19+S51+S77+S120+S143+S166+S207</f>
        <v>311909.625</v>
      </c>
      <c r="T217" s="64"/>
      <c r="U217" s="66">
        <f>U19+U51+U77+U120+U143+U166+U207</f>
        <v>0</v>
      </c>
      <c r="V217" s="64"/>
      <c r="W217" s="66">
        <f>W19+W51+W77+W120+W143+W166+W207</f>
        <v>0</v>
      </c>
      <c r="X217" s="66">
        <f>X19+X51+X77+X120+X143+X166+X207</f>
        <v>1038534.9952799997</v>
      </c>
      <c r="Y217" s="66">
        <f>Y19+Y51+Y77+Y120+Y143+Y166+Y207</f>
        <v>7981818.4480799986</v>
      </c>
      <c r="Z217" s="75">
        <f>Z19+Z51+Z77+Z120+Z143+Z166+Z207</f>
        <v>14.25</v>
      </c>
      <c r="AA217" s="153">
        <f>AA19+AA51+AA77+AA120+AA143+AA166+AA207</f>
        <v>4067497.9466999993</v>
      </c>
    </row>
    <row r="218" spans="1:27" s="59" customFormat="1" ht="18" customHeight="1">
      <c r="A218" s="150"/>
      <c r="B218" s="151" t="s">
        <v>267</v>
      </c>
      <c r="C218" s="152"/>
      <c r="D218" s="152"/>
      <c r="E218" s="152"/>
      <c r="F218" s="152"/>
      <c r="G218" s="152"/>
      <c r="H218" s="75">
        <f>H28+H59+H93+H130+H150+H184+H211</f>
        <v>52.75</v>
      </c>
      <c r="I218" s="66">
        <f>I28+I59+I93+I130+I150+I184+I211</f>
        <v>3775743.4350000005</v>
      </c>
      <c r="J218" s="64"/>
      <c r="K218" s="66">
        <f>K28+K59+K93+K130+K150+K184+K211</f>
        <v>8835239.6379000004</v>
      </c>
      <c r="L218" s="64"/>
      <c r="M218" s="66">
        <f>M28+M59+M93+M130+M150+M184+M211</f>
        <v>888344.20186199981</v>
      </c>
      <c r="N218" s="64"/>
      <c r="O218" s="66">
        <f>O28+O59+O93+O130+O150+O184+O211</f>
        <v>17697</v>
      </c>
      <c r="P218" s="64"/>
      <c r="Q218" s="66">
        <f>Q28+Q59+Q93+Q130+Q150+Q184+Q211</f>
        <v>24775.800000000003</v>
      </c>
      <c r="R218" s="64"/>
      <c r="S218" s="66">
        <f>S28+S59+S93+S130+S150+S184+S211</f>
        <v>460122</v>
      </c>
      <c r="T218" s="64"/>
      <c r="U218" s="66">
        <f>U28+U59+U93+U130+U150+U184+U211</f>
        <v>5309.1</v>
      </c>
      <c r="V218" s="64"/>
      <c r="W218" s="66">
        <f>W28+W59+W93+W130+W150+W184+W211</f>
        <v>0</v>
      </c>
      <c r="X218" s="66">
        <f>X28+X59+X93+X130+X150+X184+X211</f>
        <v>1396248.1018620001</v>
      </c>
      <c r="Y218" s="66">
        <f>Y28+Y59+Y93+Y130+Y150+Y184+Y211</f>
        <v>10231487.739761997</v>
      </c>
      <c r="Z218" s="75">
        <f>Z28+Z59+Z93+Z130+Z150+Z184+Z211</f>
        <v>48.5</v>
      </c>
      <c r="AA218" s="153">
        <f>AA28+AA59+AA93+AA130+AA150+AA184+AA211</f>
        <v>8205585.686999999</v>
      </c>
    </row>
    <row r="219" spans="1:27" s="59" customFormat="1" ht="18" customHeight="1">
      <c r="A219" s="150"/>
      <c r="B219" s="151" t="s">
        <v>268</v>
      </c>
      <c r="C219" s="152"/>
      <c r="D219" s="152"/>
      <c r="E219" s="152"/>
      <c r="F219" s="152"/>
      <c r="G219" s="152"/>
      <c r="H219" s="141">
        <f>H38+H65+H110+H138+H157+H197+H214</f>
        <v>46.75</v>
      </c>
      <c r="I219" s="142">
        <f>I38+I65+I110+I138+I157+I197+I214</f>
        <v>2392722.8850000002</v>
      </c>
      <c r="J219" s="64"/>
      <c r="K219" s="142">
        <f>K38+K65+K110+K138+K157+K197+K214</f>
        <v>3469448.1832499998</v>
      </c>
      <c r="L219" s="64"/>
      <c r="M219" s="142">
        <f>M38+M65+M110+M138+M157+M197+M214</f>
        <v>346944.818325</v>
      </c>
      <c r="N219" s="64"/>
      <c r="O219" s="142">
        <f>O38+O65+O110+O138+O157+O197+O214</f>
        <v>0</v>
      </c>
      <c r="P219" s="64"/>
      <c r="Q219" s="142">
        <f>Q38+Q65+Q110+Q138+Q157+Q197+Q214</f>
        <v>14157.6</v>
      </c>
      <c r="R219" s="64"/>
      <c r="S219" s="142">
        <f>S38+S65+S110+S138+S157+S197+S214</f>
        <v>0</v>
      </c>
      <c r="T219" s="64"/>
      <c r="U219" s="142">
        <f>U38+U65+U110+U138+U157+U197+U214</f>
        <v>229618.57499999995</v>
      </c>
      <c r="V219" s="64"/>
      <c r="W219" s="142">
        <f>W38+W65+W110+W138+W157+W197+W214</f>
        <v>0</v>
      </c>
      <c r="X219" s="142">
        <f>X38+X65+X110+X138+X157+X197+X214</f>
        <v>590720.99332500005</v>
      </c>
      <c r="Y219" s="142">
        <f>Y38+Y65+Y110+Y138+Y157+Y197+Y214</f>
        <v>4060169.1765749995</v>
      </c>
      <c r="Z219" s="141">
        <f>Z38+Z65+Z110+Z138+Z157+Z197+Z214</f>
        <v>45</v>
      </c>
      <c r="AA219" s="154">
        <f>AA38+AA65+AA110+AA138+AA157+AA197+AA214</f>
        <v>3339476.9910000004</v>
      </c>
    </row>
    <row r="220" spans="1:27" s="59" customFormat="1" ht="18" customHeight="1" thickBot="1">
      <c r="A220" s="155"/>
      <c r="B220" s="156" t="s">
        <v>127</v>
      </c>
      <c r="C220" s="157"/>
      <c r="D220" s="157"/>
      <c r="E220" s="157"/>
      <c r="F220" s="157"/>
      <c r="G220" s="157"/>
      <c r="H220" s="158">
        <f>H200+H44</f>
        <v>4.25</v>
      </c>
      <c r="I220" s="159">
        <f>I200</f>
        <v>15617.602499999999</v>
      </c>
      <c r="J220" s="160"/>
      <c r="K220" s="159">
        <f>K200</f>
        <v>22645.523624999998</v>
      </c>
      <c r="L220" s="160"/>
      <c r="M220" s="159">
        <f>M200+M44</f>
        <v>31928.263762499999</v>
      </c>
      <c r="N220" s="161"/>
      <c r="O220" s="159">
        <f>O200+O44</f>
        <v>0</v>
      </c>
      <c r="P220" s="161"/>
      <c r="Q220" s="159">
        <f>Q200+Q44</f>
        <v>0</v>
      </c>
      <c r="R220" s="161"/>
      <c r="S220" s="159">
        <f>S200+S44</f>
        <v>0</v>
      </c>
      <c r="T220" s="161"/>
      <c r="U220" s="159">
        <f>U200+U44</f>
        <v>0</v>
      </c>
      <c r="V220" s="161"/>
      <c r="W220" s="159">
        <f>W200+W44</f>
        <v>9733.35</v>
      </c>
      <c r="X220" s="159">
        <f>X200+X44</f>
        <v>41661.613762499997</v>
      </c>
      <c r="Y220" s="159">
        <f>Y200+Y44</f>
        <v>360944.25138750003</v>
      </c>
      <c r="Z220" s="158">
        <f>Z200+Z44</f>
        <v>4</v>
      </c>
      <c r="AA220" s="162">
        <f>AA200+AA44</f>
        <v>296637.114</v>
      </c>
    </row>
    <row r="221" spans="1:27" s="59" customFormat="1" ht="15.75">
      <c r="C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</row>
    <row r="222" spans="1:27" s="59" customFormat="1" ht="15.75">
      <c r="C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</row>
    <row r="223" spans="1:27" s="59" customFormat="1" ht="15.75">
      <c r="C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</row>
    <row r="224" spans="1:27" s="59" customFormat="1" ht="15.75">
      <c r="C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</row>
    <row r="225" spans="3:27" s="59" customFormat="1" ht="15.75">
      <c r="C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</row>
    <row r="226" spans="3:27" s="59" customFormat="1" ht="15.75">
      <c r="C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</row>
    <row r="227" spans="3:27" s="59" customFormat="1" ht="15.75">
      <c r="C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</row>
    <row r="228" spans="3:27" s="59" customFormat="1" ht="15.75">
      <c r="C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</row>
    <row r="229" spans="3:27" s="59" customFormat="1" ht="15.75">
      <c r="C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</row>
    <row r="230" spans="3:27" s="59" customFormat="1" ht="15.75">
      <c r="C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</row>
    <row r="231" spans="3:27" s="59" customFormat="1" ht="15.75">
      <c r="C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</row>
    <row r="232" spans="3:27" s="59" customFormat="1" ht="15.75">
      <c r="C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</row>
    <row r="233" spans="3:27" s="59" customFormat="1" ht="15.75">
      <c r="C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</row>
    <row r="234" spans="3:27" s="59" customFormat="1" ht="15.75">
      <c r="C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</row>
    <row r="235" spans="3:27" s="59" customFormat="1" ht="15.75">
      <c r="C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</row>
    <row r="236" spans="3:27" s="59" customFormat="1" ht="15.75">
      <c r="C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</row>
    <row r="237" spans="3:27" s="59" customFormat="1" ht="15.75">
      <c r="C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</row>
    <row r="238" spans="3:27" s="59" customFormat="1" ht="15.75">
      <c r="C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</row>
    <row r="239" spans="3:27" s="59" customFormat="1" ht="15.75">
      <c r="C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</row>
    <row r="240" spans="3:27" s="59" customFormat="1" ht="15.75">
      <c r="C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</row>
    <row r="241" spans="1:27">
      <c r="A241" s="16"/>
      <c r="B241" s="16"/>
      <c r="C241" s="164"/>
      <c r="D241" s="16"/>
      <c r="E241" s="16"/>
      <c r="G241" s="16"/>
      <c r="H241" s="164"/>
      <c r="I241" s="164"/>
      <c r="P241" s="164"/>
      <c r="R241" s="164"/>
    </row>
    <row r="242" spans="1:27">
      <c r="A242" s="16"/>
      <c r="B242" s="16"/>
      <c r="C242" s="164"/>
      <c r="D242" s="16"/>
      <c r="E242" s="16"/>
      <c r="G242" s="16"/>
      <c r="H242" s="164"/>
      <c r="I242" s="164"/>
      <c r="P242" s="164"/>
      <c r="R242" s="164"/>
    </row>
    <row r="243" spans="1:27">
      <c r="A243" s="16"/>
      <c r="B243" s="16"/>
      <c r="C243" s="164"/>
      <c r="D243" s="16"/>
      <c r="E243" s="16"/>
      <c r="G243" s="16"/>
      <c r="H243" s="164"/>
      <c r="I243" s="164"/>
      <c r="P243" s="164"/>
      <c r="R243" s="164"/>
    </row>
    <row r="244" spans="1:27">
      <c r="A244" s="16"/>
      <c r="B244" s="16"/>
      <c r="C244" s="164"/>
      <c r="D244" s="16"/>
      <c r="E244" s="16"/>
      <c r="G244" s="16"/>
      <c r="H244" s="164"/>
      <c r="I244" s="164"/>
      <c r="P244" s="164"/>
      <c r="R244" s="164"/>
    </row>
    <row r="245" spans="1:27">
      <c r="A245" s="16"/>
      <c r="B245" s="16"/>
      <c r="C245" s="164"/>
      <c r="D245" s="16"/>
      <c r="E245" s="16"/>
      <c r="G245" s="16"/>
      <c r="H245" s="164"/>
      <c r="I245" s="164"/>
      <c r="P245" s="164"/>
      <c r="R245" s="164"/>
    </row>
    <row r="246" spans="1:27">
      <c r="A246" s="16"/>
      <c r="B246" s="16"/>
      <c r="C246" s="164"/>
      <c r="D246" s="16"/>
      <c r="E246" s="16"/>
      <c r="G246" s="16"/>
      <c r="H246" s="164"/>
      <c r="I246" s="164"/>
      <c r="P246" s="164"/>
      <c r="R246" s="164"/>
    </row>
    <row r="247" spans="1:27">
      <c r="A247" s="16"/>
      <c r="B247" s="16"/>
      <c r="C247" s="164"/>
      <c r="D247" s="16"/>
      <c r="E247" s="16"/>
      <c r="G247" s="16"/>
      <c r="H247" s="164"/>
      <c r="I247" s="164"/>
      <c r="P247" s="164"/>
      <c r="R247" s="164"/>
    </row>
    <row r="248" spans="1:27">
      <c r="A248" s="16"/>
      <c r="B248" s="16"/>
      <c r="C248" s="164"/>
      <c r="D248" s="16"/>
      <c r="E248" s="16"/>
      <c r="G248" s="16"/>
      <c r="H248" s="164"/>
      <c r="I248" s="164"/>
      <c r="P248" s="164"/>
      <c r="R248" s="164"/>
    </row>
    <row r="249" spans="1:27">
      <c r="A249" s="16"/>
      <c r="B249" s="16"/>
      <c r="C249" s="164"/>
      <c r="D249" s="16"/>
      <c r="E249" s="16"/>
      <c r="G249" s="16"/>
      <c r="H249" s="164"/>
      <c r="I249" s="164"/>
      <c r="P249" s="164"/>
      <c r="R249" s="164"/>
    </row>
    <row r="250" spans="1:27">
      <c r="A250" s="16"/>
      <c r="B250" s="16"/>
      <c r="C250" s="164"/>
      <c r="D250" s="16"/>
      <c r="E250" s="16"/>
      <c r="G250" s="16"/>
      <c r="H250" s="164"/>
      <c r="I250" s="164"/>
      <c r="P250" s="164"/>
      <c r="R250" s="164"/>
    </row>
    <row r="251" spans="1:27">
      <c r="A251" s="16"/>
      <c r="B251" s="16"/>
      <c r="C251" s="164"/>
      <c r="D251" s="16"/>
      <c r="E251" s="16"/>
      <c r="G251" s="16"/>
      <c r="H251" s="164"/>
      <c r="I251" s="164"/>
      <c r="P251" s="164"/>
      <c r="R251" s="164"/>
    </row>
    <row r="252" spans="1:27">
      <c r="A252" s="16"/>
      <c r="B252" s="16"/>
      <c r="C252" s="164"/>
      <c r="D252" s="16"/>
      <c r="E252" s="16"/>
      <c r="G252" s="16"/>
      <c r="H252" s="164"/>
      <c r="I252" s="164"/>
      <c r="P252" s="164"/>
      <c r="R252" s="164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>
      <c r="A253" s="16"/>
      <c r="B253" s="16"/>
      <c r="C253" s="164"/>
      <c r="D253" s="16"/>
      <c r="E253" s="16"/>
      <c r="G253" s="16"/>
      <c r="H253" s="164"/>
      <c r="I253" s="164"/>
      <c r="P253" s="164"/>
      <c r="R253" s="164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>
      <c r="A254" s="16"/>
      <c r="B254" s="16"/>
      <c r="C254" s="164"/>
      <c r="D254" s="16"/>
      <c r="E254" s="16"/>
      <c r="G254" s="16"/>
      <c r="H254" s="164"/>
      <c r="I254" s="164"/>
      <c r="P254" s="164"/>
      <c r="R254" s="164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>
      <c r="A255" s="16"/>
      <c r="B255" s="16"/>
      <c r="C255" s="164"/>
      <c r="D255" s="16"/>
      <c r="E255" s="16"/>
      <c r="G255" s="16"/>
      <c r="H255" s="164"/>
      <c r="I255" s="164"/>
      <c r="P255" s="164"/>
      <c r="R255" s="164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>
      <c r="A256" s="16"/>
      <c r="B256" s="16"/>
      <c r="C256" s="164"/>
      <c r="D256" s="16"/>
      <c r="E256" s="16"/>
      <c r="G256" s="16"/>
      <c r="H256" s="164"/>
      <c r="I256" s="164"/>
      <c r="P256" s="164"/>
      <c r="R256" s="164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3:18" s="16" customFormat="1">
      <c r="C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</row>
    <row r="258" spans="3:18" s="16" customFormat="1">
      <c r="C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</row>
    <row r="259" spans="3:18" s="16" customFormat="1">
      <c r="C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</row>
    <row r="260" spans="3:18" s="16" customFormat="1">
      <c r="C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</row>
    <row r="261" spans="3:18" s="16" customFormat="1">
      <c r="C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</row>
    <row r="262" spans="3:18" s="16" customFormat="1">
      <c r="C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</row>
    <row r="263" spans="3:18" s="16" customFormat="1">
      <c r="C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</row>
    <row r="264" spans="3:18" s="16" customFormat="1">
      <c r="C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</row>
    <row r="265" spans="3:18" s="16" customFormat="1">
      <c r="C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</row>
    <row r="266" spans="3:18" s="16" customFormat="1">
      <c r="C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</row>
    <row r="267" spans="3:18" s="16" customFormat="1">
      <c r="C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</row>
    <row r="268" spans="3:18" s="16" customFormat="1">
      <c r="C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</row>
    <row r="269" spans="3:18" s="16" customFormat="1">
      <c r="C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</row>
    <row r="270" spans="3:18" s="16" customFormat="1">
      <c r="C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</row>
    <row r="271" spans="3:18" s="16" customFormat="1">
      <c r="C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</row>
    <row r="272" spans="3:18" s="16" customFormat="1">
      <c r="C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</row>
    <row r="273" spans="3:18" s="16" customFormat="1">
      <c r="C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</row>
    <row r="274" spans="3:18" s="16" customFormat="1">
      <c r="C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</row>
    <row r="275" spans="3:18" s="16" customFormat="1">
      <c r="C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</row>
    <row r="276" spans="3:18" s="16" customFormat="1">
      <c r="C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</row>
    <row r="277" spans="3:18" s="16" customFormat="1">
      <c r="C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</row>
    <row r="278" spans="3:18" s="16" customFormat="1">
      <c r="C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</row>
    <row r="279" spans="3:18" s="16" customFormat="1">
      <c r="C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</row>
    <row r="280" spans="3:18" s="16" customFormat="1">
      <c r="C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</row>
    <row r="281" spans="3:18" s="16" customFormat="1">
      <c r="C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</row>
    <row r="282" spans="3:18" s="16" customFormat="1">
      <c r="C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</row>
    <row r="283" spans="3:18" s="16" customFormat="1">
      <c r="C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</row>
    <row r="284" spans="3:18" s="16" customFormat="1">
      <c r="C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</row>
    <row r="285" spans="3:18" s="16" customFormat="1">
      <c r="C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</row>
    <row r="286" spans="3:18" s="16" customFormat="1">
      <c r="C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</row>
    <row r="287" spans="3:18" s="16" customFormat="1">
      <c r="C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</row>
    <row r="288" spans="3:18" s="16" customFormat="1">
      <c r="C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</row>
    <row r="289" spans="3:18" s="16" customFormat="1">
      <c r="C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</row>
    <row r="290" spans="3:18" s="16" customFormat="1">
      <c r="C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</row>
    <row r="291" spans="3:18" s="16" customFormat="1">
      <c r="C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</row>
    <row r="292" spans="3:18" s="16" customFormat="1">
      <c r="C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</row>
    <row r="293" spans="3:18" s="16" customFormat="1">
      <c r="C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</row>
    <row r="294" spans="3:18" s="16" customFormat="1">
      <c r="C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</row>
    <row r="295" spans="3:18" s="16" customFormat="1">
      <c r="C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</row>
    <row r="296" spans="3:18" s="16" customFormat="1">
      <c r="C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</row>
    <row r="297" spans="3:18" s="16" customFormat="1">
      <c r="C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</row>
    <row r="298" spans="3:18" s="16" customFormat="1">
      <c r="C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</row>
    <row r="299" spans="3:18" s="16" customFormat="1">
      <c r="C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</row>
    <row r="300" spans="3:18" s="16" customFormat="1">
      <c r="C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</row>
    <row r="301" spans="3:18" s="16" customFormat="1">
      <c r="C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</row>
    <row r="302" spans="3:18" s="16" customFormat="1">
      <c r="C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</row>
    <row r="303" spans="3:18" s="16" customFormat="1">
      <c r="C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</row>
    <row r="304" spans="3:18" s="16" customFormat="1">
      <c r="C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</row>
    <row r="305" spans="3:18" s="16" customFormat="1">
      <c r="C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</row>
    <row r="306" spans="3:18" s="16" customFormat="1">
      <c r="C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</row>
    <row r="307" spans="3:18" s="16" customFormat="1">
      <c r="C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</row>
    <row r="308" spans="3:18" s="16" customFormat="1">
      <c r="C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</row>
    <row r="309" spans="3:18" s="16" customFormat="1">
      <c r="C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</row>
    <row r="310" spans="3:18" s="16" customFormat="1">
      <c r="C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</row>
    <row r="311" spans="3:18" s="16" customFormat="1">
      <c r="C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</row>
    <row r="312" spans="3:18" s="16" customFormat="1">
      <c r="C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</row>
    <row r="313" spans="3:18" s="16" customFormat="1">
      <c r="C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</row>
    <row r="314" spans="3:18" s="16" customFormat="1">
      <c r="C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</row>
    <row r="315" spans="3:18" s="16" customFormat="1">
      <c r="C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</row>
    <row r="316" spans="3:18" s="16" customFormat="1">
      <c r="C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</row>
    <row r="317" spans="3:18" s="16" customFormat="1">
      <c r="C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</row>
    <row r="318" spans="3:18" s="16" customFormat="1">
      <c r="C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</row>
    <row r="319" spans="3:18" s="16" customFormat="1">
      <c r="C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</row>
    <row r="320" spans="3:18" s="16" customFormat="1">
      <c r="C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</row>
    <row r="321" spans="3:18" s="16" customFormat="1">
      <c r="C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</row>
    <row r="322" spans="3:18" s="16" customFormat="1">
      <c r="C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</row>
    <row r="323" spans="3:18" s="16" customFormat="1">
      <c r="C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</row>
    <row r="324" spans="3:18" s="16" customFormat="1">
      <c r="C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</row>
    <row r="325" spans="3:18" s="16" customFormat="1">
      <c r="C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</row>
    <row r="326" spans="3:18" s="16" customFormat="1">
      <c r="C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</row>
    <row r="327" spans="3:18" s="16" customFormat="1">
      <c r="C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</row>
    <row r="328" spans="3:18" s="16" customFormat="1">
      <c r="C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</row>
    <row r="329" spans="3:18" s="16" customFormat="1">
      <c r="C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</row>
    <row r="330" spans="3:18" s="16" customFormat="1">
      <c r="C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</row>
    <row r="331" spans="3:18" s="16" customFormat="1">
      <c r="C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</row>
    <row r="332" spans="3:18" s="16" customFormat="1">
      <c r="C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</row>
    <row r="333" spans="3:18" s="16" customFormat="1">
      <c r="C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</row>
    <row r="334" spans="3:18" s="16" customFormat="1">
      <c r="C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</row>
    <row r="335" spans="3:18" s="16" customFormat="1">
      <c r="C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</row>
    <row r="336" spans="3:18" s="16" customFormat="1">
      <c r="C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</row>
    <row r="337" spans="3:18" s="16" customFormat="1">
      <c r="C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</row>
    <row r="338" spans="3:18" s="16" customFormat="1">
      <c r="C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</row>
    <row r="339" spans="3:18" s="16" customFormat="1">
      <c r="C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</row>
    <row r="340" spans="3:18" s="16" customFormat="1">
      <c r="C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</row>
    <row r="341" spans="3:18" s="16" customFormat="1">
      <c r="C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</row>
  </sheetData>
  <mergeCells count="62">
    <mergeCell ref="A151:AA151"/>
    <mergeCell ref="A67:AA67"/>
    <mergeCell ref="A68:AA68"/>
    <mergeCell ref="A78:AA78"/>
    <mergeCell ref="B217:G217"/>
    <mergeCell ref="B218:G218"/>
    <mergeCell ref="B219:G219"/>
    <mergeCell ref="B220:G220"/>
    <mergeCell ref="A159:AA159"/>
    <mergeCell ref="A160:AA160"/>
    <mergeCell ref="A167:AA167"/>
    <mergeCell ref="A185:AA185"/>
    <mergeCell ref="B198:AA198"/>
    <mergeCell ref="B216:G216"/>
    <mergeCell ref="A94:AA94"/>
    <mergeCell ref="A112:AA112"/>
    <mergeCell ref="A113:AA113"/>
    <mergeCell ref="A121:AA121"/>
    <mergeCell ref="A131:AA131"/>
    <mergeCell ref="B46:AA46"/>
    <mergeCell ref="A47:AA47"/>
    <mergeCell ref="J5:J6"/>
    <mergeCell ref="A60:AA60"/>
    <mergeCell ref="X5:X6"/>
    <mergeCell ref="Z5:Z6"/>
    <mergeCell ref="AA5:AA6"/>
    <mergeCell ref="A8:AA8"/>
    <mergeCell ref="A9:AA9"/>
    <mergeCell ref="A10:AA10"/>
    <mergeCell ref="V5:W5"/>
    <mergeCell ref="A39:AA39"/>
    <mergeCell ref="A52:AA52"/>
    <mergeCell ref="A1:AA1"/>
    <mergeCell ref="A3:A6"/>
    <mergeCell ref="B3:B6"/>
    <mergeCell ref="C3:C6"/>
    <mergeCell ref="D3:D6"/>
    <mergeCell ref="E3:E6"/>
    <mergeCell ref="F3:F6"/>
    <mergeCell ref="G3:G6"/>
    <mergeCell ref="I4:K4"/>
    <mergeCell ref="L4:X4"/>
    <mergeCell ref="Y4:Y6"/>
    <mergeCell ref="K5:K6"/>
    <mergeCell ref="L5:M5"/>
    <mergeCell ref="N5:O5"/>
    <mergeCell ref="A202:AA202"/>
    <mergeCell ref="B203:AA203"/>
    <mergeCell ref="B208:AA208"/>
    <mergeCell ref="B212:AA212"/>
    <mergeCell ref="I5:I6"/>
    <mergeCell ref="T5:U5"/>
    <mergeCell ref="H3:H6"/>
    <mergeCell ref="J3:Y3"/>
    <mergeCell ref="P5:Q5"/>
    <mergeCell ref="R5:S5"/>
    <mergeCell ref="A140:AA140"/>
    <mergeCell ref="A141:AA141"/>
    <mergeCell ref="A144:AA144"/>
    <mergeCell ref="Z3:AA4"/>
    <mergeCell ref="A20:AA20"/>
    <mergeCell ref="A29:AA29"/>
  </mergeCells>
  <phoneticPr fontId="22" type="noConversion"/>
  <pageMargins left="0.19685039370078741" right="0.19685039370078741" top="0.98425196850393704" bottom="0.59055118110236227" header="0.31496062992125984" footer="0.31496062992125984"/>
  <pageSetup paperSize="9" scale="44" orientation="landscape" r:id="rId1"/>
  <rowBreaks count="1" manualBreakCount="1">
    <brk id="16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BT636"/>
  <sheetViews>
    <sheetView topLeftCell="A517" zoomScale="70" zoomScaleNormal="70" zoomScaleSheetLayoutView="70" workbookViewId="0">
      <selection activeCell="A521" sqref="A521:XFD529"/>
    </sheetView>
  </sheetViews>
  <sheetFormatPr defaultColWidth="9.140625" defaultRowHeight="12.75"/>
  <cols>
    <col min="1" max="1" width="4.140625" style="164" customWidth="1"/>
    <col min="2" max="2" width="35.28515625" style="165" customWidth="1"/>
    <col min="3" max="3" width="10.140625" style="166" customWidth="1"/>
    <col min="4" max="4" width="8.5703125" style="164" customWidth="1"/>
    <col min="5" max="5" width="5.5703125" style="167" customWidth="1"/>
    <col min="6" max="6" width="8.7109375" style="16" customWidth="1"/>
    <col min="7" max="7" width="7" style="165" customWidth="1"/>
    <col min="8" max="8" width="11.42578125" style="168" customWidth="1"/>
    <col min="9" max="9" width="14" style="168" customWidth="1"/>
    <col min="10" max="10" width="11.140625" style="164" customWidth="1"/>
    <col min="11" max="11" width="15.42578125" style="164" customWidth="1"/>
    <col min="12" max="12" width="5.85546875" style="164" customWidth="1"/>
    <col min="13" max="13" width="14" style="164" customWidth="1"/>
    <col min="14" max="14" width="5" style="164" customWidth="1"/>
    <col min="15" max="15" width="9.42578125" style="164" customWidth="1"/>
    <col min="16" max="16" width="5.85546875" style="166" customWidth="1"/>
    <col min="17" max="17" width="11.140625" style="164" customWidth="1"/>
    <col min="18" max="18" width="5.85546875" style="166" customWidth="1"/>
    <col min="19" max="19" width="12.42578125" style="164" customWidth="1"/>
    <col min="20" max="20" width="5.7109375" style="164" customWidth="1"/>
    <col min="21" max="21" width="9.140625" style="164" customWidth="1"/>
    <col min="22" max="22" width="5.7109375" style="164" customWidth="1"/>
    <col min="23" max="23" width="9.140625" style="164" customWidth="1"/>
    <col min="24" max="24" width="15.85546875" style="164" customWidth="1"/>
    <col min="25" max="25" width="15.42578125" style="164" customWidth="1"/>
    <col min="26" max="26" width="9.5703125" style="164" customWidth="1"/>
    <col min="27" max="27" width="16" style="164" customWidth="1"/>
    <col min="28" max="29" width="9.140625" style="16"/>
    <col min="30" max="30" width="35.28515625" style="16" customWidth="1"/>
    <col min="31" max="16384" width="9.140625" style="16"/>
  </cols>
  <sheetData>
    <row r="1" spans="1:72" ht="24.75" customHeight="1">
      <c r="A1" s="13" t="s">
        <v>552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72" ht="15" thickBot="1">
      <c r="A2" s="169"/>
      <c r="B2" s="170"/>
      <c r="G2" s="170"/>
      <c r="N2" s="171"/>
      <c r="O2" s="171"/>
      <c r="AA2" s="172"/>
    </row>
    <row r="3" spans="1:72" ht="15.75" customHeight="1">
      <c r="A3" s="24" t="s">
        <v>0</v>
      </c>
      <c r="B3" s="25" t="s">
        <v>1</v>
      </c>
      <c r="C3" s="26" t="s">
        <v>529</v>
      </c>
      <c r="D3" s="25" t="s">
        <v>506</v>
      </c>
      <c r="E3" s="27" t="s">
        <v>530</v>
      </c>
      <c r="F3" s="26" t="s">
        <v>2</v>
      </c>
      <c r="G3" s="26" t="s">
        <v>507</v>
      </c>
      <c r="H3" s="28" t="s">
        <v>228</v>
      </c>
      <c r="I3" s="29"/>
      <c r="J3" s="30" t="s">
        <v>395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 t="s">
        <v>4</v>
      </c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15" customHeight="1">
      <c r="A4" s="33"/>
      <c r="B4" s="34"/>
      <c r="C4" s="35"/>
      <c r="D4" s="34"/>
      <c r="E4" s="36"/>
      <c r="F4" s="35"/>
      <c r="G4" s="35"/>
      <c r="H4" s="37"/>
      <c r="I4" s="38" t="s">
        <v>241</v>
      </c>
      <c r="J4" s="38"/>
      <c r="K4" s="38"/>
      <c r="L4" s="38" t="s">
        <v>511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 t="s">
        <v>397</v>
      </c>
      <c r="Z4" s="39"/>
      <c r="AA4" s="40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ht="54.75" customHeight="1">
      <c r="A5" s="33"/>
      <c r="B5" s="34"/>
      <c r="C5" s="35"/>
      <c r="D5" s="34"/>
      <c r="E5" s="36"/>
      <c r="F5" s="35"/>
      <c r="G5" s="35"/>
      <c r="H5" s="41"/>
      <c r="I5" s="42" t="s">
        <v>242</v>
      </c>
      <c r="J5" s="43" t="s">
        <v>505</v>
      </c>
      <c r="K5" s="44" t="s">
        <v>504</v>
      </c>
      <c r="L5" s="45" t="s">
        <v>226</v>
      </c>
      <c r="M5" s="46"/>
      <c r="N5" s="47" t="s">
        <v>418</v>
      </c>
      <c r="O5" s="45"/>
      <c r="P5" s="48" t="s">
        <v>6</v>
      </c>
      <c r="Q5" s="48"/>
      <c r="R5" s="48" t="s">
        <v>7</v>
      </c>
      <c r="S5" s="48"/>
      <c r="T5" s="48" t="s">
        <v>402</v>
      </c>
      <c r="U5" s="48"/>
      <c r="V5" s="48" t="s">
        <v>519</v>
      </c>
      <c r="W5" s="48"/>
      <c r="X5" s="173" t="s">
        <v>227</v>
      </c>
      <c r="Y5" s="174"/>
      <c r="Z5" s="39" t="s">
        <v>9</v>
      </c>
      <c r="AA5" s="40" t="s">
        <v>10</v>
      </c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</row>
    <row r="6" spans="1:72" ht="30.75" customHeight="1">
      <c r="A6" s="33"/>
      <c r="B6" s="34"/>
      <c r="C6" s="35"/>
      <c r="D6" s="34"/>
      <c r="E6" s="36"/>
      <c r="F6" s="35"/>
      <c r="G6" s="35"/>
      <c r="H6" s="41"/>
      <c r="I6" s="49"/>
      <c r="J6" s="50"/>
      <c r="K6" s="38"/>
      <c r="L6" s="51" t="s">
        <v>238</v>
      </c>
      <c r="M6" s="51" t="s">
        <v>12</v>
      </c>
      <c r="N6" s="51" t="s">
        <v>13</v>
      </c>
      <c r="O6" s="51" t="s">
        <v>12</v>
      </c>
      <c r="P6" s="51" t="s">
        <v>13</v>
      </c>
      <c r="Q6" s="51" t="s">
        <v>12</v>
      </c>
      <c r="R6" s="51" t="s">
        <v>13</v>
      </c>
      <c r="S6" s="51" t="s">
        <v>12</v>
      </c>
      <c r="T6" s="51" t="s">
        <v>13</v>
      </c>
      <c r="U6" s="51" t="s">
        <v>12</v>
      </c>
      <c r="V6" s="51" t="s">
        <v>13</v>
      </c>
      <c r="W6" s="51" t="s">
        <v>12</v>
      </c>
      <c r="X6" s="173"/>
      <c r="Y6" s="174"/>
      <c r="Z6" s="39"/>
      <c r="AA6" s="40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</row>
    <row r="7" spans="1:72" s="55" customFormat="1" thickBot="1">
      <c r="A7" s="52">
        <v>1</v>
      </c>
      <c r="B7" s="53">
        <v>2</v>
      </c>
      <c r="C7" s="53">
        <v>4</v>
      </c>
      <c r="D7" s="53">
        <v>5</v>
      </c>
      <c r="E7" s="53">
        <v>6</v>
      </c>
      <c r="F7" s="175">
        <v>7</v>
      </c>
      <c r="G7" s="53">
        <v>8</v>
      </c>
      <c r="H7" s="53">
        <v>9</v>
      </c>
      <c r="I7" s="53">
        <v>10</v>
      </c>
      <c r="J7" s="53">
        <v>11</v>
      </c>
      <c r="K7" s="53">
        <v>12</v>
      </c>
      <c r="L7" s="175">
        <v>13</v>
      </c>
      <c r="M7" s="53">
        <v>14</v>
      </c>
      <c r="N7" s="53">
        <v>15</v>
      </c>
      <c r="O7" s="53">
        <v>16</v>
      </c>
      <c r="P7" s="53">
        <v>17</v>
      </c>
      <c r="Q7" s="53">
        <v>18</v>
      </c>
      <c r="R7" s="175">
        <v>19</v>
      </c>
      <c r="S7" s="53">
        <v>20</v>
      </c>
      <c r="T7" s="53">
        <v>21</v>
      </c>
      <c r="U7" s="53">
        <v>22</v>
      </c>
      <c r="V7" s="53">
        <v>23</v>
      </c>
      <c r="W7" s="53">
        <v>24</v>
      </c>
      <c r="X7" s="175">
        <v>25</v>
      </c>
      <c r="Y7" s="176">
        <v>26</v>
      </c>
      <c r="Z7" s="53">
        <v>29</v>
      </c>
      <c r="AA7" s="177">
        <v>30</v>
      </c>
    </row>
    <row r="8" spans="1:72" s="12" customFormat="1" ht="18.600000000000001" customHeight="1">
      <c r="A8" s="178" t="s">
        <v>422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80"/>
    </row>
    <row r="9" spans="1:72" s="12" customFormat="1" ht="18.600000000000001" customHeight="1">
      <c r="A9" s="68" t="s">
        <v>14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</row>
    <row r="10" spans="1:72" s="12" customFormat="1" ht="18.600000000000001" customHeight="1">
      <c r="A10" s="2">
        <v>1</v>
      </c>
      <c r="B10" s="3" t="s">
        <v>15</v>
      </c>
      <c r="C10" s="4" t="s">
        <v>16</v>
      </c>
      <c r="D10" s="60">
        <v>7</v>
      </c>
      <c r="E10" s="4"/>
      <c r="F10" s="4">
        <v>17697</v>
      </c>
      <c r="G10" s="4">
        <v>5.41</v>
      </c>
      <c r="H10" s="7">
        <v>0.75</v>
      </c>
      <c r="I10" s="8">
        <f t="shared" ref="I10:I14" si="0">(F10*G10)*H10</f>
        <v>71805.577499999999</v>
      </c>
      <c r="J10" s="7">
        <v>3.42</v>
      </c>
      <c r="K10" s="5">
        <f t="shared" ref="K10:K14" si="1">I10*J10</f>
        <v>245575.07504999998</v>
      </c>
      <c r="L10" s="5">
        <v>10</v>
      </c>
      <c r="M10" s="5">
        <f t="shared" ref="M10:M14" si="2">L10*K10/100</f>
        <v>24557.507505000001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5">
        <f>M10+W10+O10+Q10+S10+U10</f>
        <v>24557.507505000001</v>
      </c>
      <c r="Y10" s="8">
        <f t="shared" ref="Y10:Y11" si="3">K10+X10</f>
        <v>270132.58255499997</v>
      </c>
      <c r="Z10" s="6"/>
      <c r="AA10" s="181"/>
    </row>
    <row r="11" spans="1:72" s="12" customFormat="1" ht="18.600000000000001" customHeight="1">
      <c r="A11" s="2">
        <v>2</v>
      </c>
      <c r="B11" s="3" t="s">
        <v>398</v>
      </c>
      <c r="C11" s="4" t="s">
        <v>16</v>
      </c>
      <c r="D11" s="60">
        <v>10.4</v>
      </c>
      <c r="E11" s="5"/>
      <c r="F11" s="4">
        <v>17697</v>
      </c>
      <c r="G11" s="4">
        <v>5.57</v>
      </c>
      <c r="H11" s="7">
        <v>0.25</v>
      </c>
      <c r="I11" s="8">
        <f t="shared" si="0"/>
        <v>24643.072500000002</v>
      </c>
      <c r="J11" s="7">
        <v>3.42</v>
      </c>
      <c r="K11" s="5">
        <f t="shared" si="1"/>
        <v>84279.307950000002</v>
      </c>
      <c r="L11" s="5">
        <v>10</v>
      </c>
      <c r="M11" s="5">
        <f t="shared" si="2"/>
        <v>8427.9307950000002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5">
        <f t="shared" ref="X11:X14" si="4">M11+W11+O11+Q11+S11+U11</f>
        <v>8427.9307950000002</v>
      </c>
      <c r="Y11" s="8">
        <f t="shared" si="3"/>
        <v>92707.23874500001</v>
      </c>
      <c r="Z11" s="6"/>
      <c r="AA11" s="11"/>
    </row>
    <row r="12" spans="1:72" s="12" customFormat="1" ht="18.600000000000001" customHeight="1">
      <c r="A12" s="2">
        <v>3</v>
      </c>
      <c r="B12" s="3" t="s">
        <v>17</v>
      </c>
      <c r="C12" s="4" t="s">
        <v>432</v>
      </c>
      <c r="D12" s="4" t="s">
        <v>20</v>
      </c>
      <c r="E12" s="4"/>
      <c r="F12" s="4">
        <v>17697</v>
      </c>
      <c r="G12" s="4">
        <v>5.91</v>
      </c>
      <c r="H12" s="60">
        <v>1</v>
      </c>
      <c r="I12" s="8">
        <f t="shared" si="0"/>
        <v>104589.27</v>
      </c>
      <c r="J12" s="7">
        <v>3.42</v>
      </c>
      <c r="K12" s="5">
        <f t="shared" si="1"/>
        <v>357695.30340000003</v>
      </c>
      <c r="L12" s="5">
        <v>10</v>
      </c>
      <c r="M12" s="5">
        <f t="shared" si="2"/>
        <v>35769.530340000005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5">
        <f t="shared" si="4"/>
        <v>35769.530340000005</v>
      </c>
      <c r="Y12" s="8">
        <f>K12+X12</f>
        <v>393464.83374000003</v>
      </c>
      <c r="Z12" s="6">
        <v>1</v>
      </c>
      <c r="AA12" s="181">
        <f>K12</f>
        <v>357695.30340000003</v>
      </c>
    </row>
    <row r="13" spans="1:72" s="12" customFormat="1" ht="18.600000000000001" customHeight="1">
      <c r="A13" s="2">
        <v>4</v>
      </c>
      <c r="B13" s="3" t="s">
        <v>17</v>
      </c>
      <c r="C13" s="4" t="s">
        <v>432</v>
      </c>
      <c r="D13" s="60">
        <v>7</v>
      </c>
      <c r="E13" s="4"/>
      <c r="F13" s="4">
        <v>17697</v>
      </c>
      <c r="G13" s="4">
        <v>5.29</v>
      </c>
      <c r="H13" s="60">
        <v>0.5</v>
      </c>
      <c r="I13" s="8">
        <f t="shared" si="0"/>
        <v>46808.565000000002</v>
      </c>
      <c r="J13" s="7">
        <v>3.42</v>
      </c>
      <c r="K13" s="5">
        <f t="shared" si="1"/>
        <v>160085.2923</v>
      </c>
      <c r="L13" s="5">
        <v>10</v>
      </c>
      <c r="M13" s="5">
        <f t="shared" si="2"/>
        <v>16008.52923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f t="shared" ref="X13" si="5">M13+W13+O13+Q13+S13+U13</f>
        <v>16008.52923</v>
      </c>
      <c r="Y13" s="8">
        <f t="shared" ref="Y13:Y14" si="6">K13+X13</f>
        <v>176093.82153000002</v>
      </c>
      <c r="Z13" s="6"/>
      <c r="AA13" s="181"/>
    </row>
    <row r="14" spans="1:72" s="12" customFormat="1" ht="18.600000000000001" customHeight="1">
      <c r="A14" s="2">
        <v>5</v>
      </c>
      <c r="B14" s="3" t="s">
        <v>17</v>
      </c>
      <c r="C14" s="4" t="s">
        <v>432</v>
      </c>
      <c r="D14" s="60">
        <v>7.4</v>
      </c>
      <c r="E14" s="4"/>
      <c r="F14" s="4">
        <v>17697</v>
      </c>
      <c r="G14" s="4">
        <v>5.29</v>
      </c>
      <c r="H14" s="60">
        <v>0.5</v>
      </c>
      <c r="I14" s="8">
        <f t="shared" si="0"/>
        <v>46808.565000000002</v>
      </c>
      <c r="J14" s="7">
        <v>3.42</v>
      </c>
      <c r="K14" s="5">
        <f t="shared" si="1"/>
        <v>160085.2923</v>
      </c>
      <c r="L14" s="5">
        <v>10</v>
      </c>
      <c r="M14" s="5">
        <f t="shared" si="2"/>
        <v>16008.52923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5">
        <f t="shared" si="4"/>
        <v>16008.52923</v>
      </c>
      <c r="Y14" s="8">
        <f t="shared" si="6"/>
        <v>176093.82153000002</v>
      </c>
      <c r="Z14" s="6"/>
      <c r="AA14" s="11"/>
    </row>
    <row r="15" spans="1:72" s="12" customFormat="1" ht="18.600000000000001" customHeight="1">
      <c r="A15" s="71"/>
      <c r="B15" s="62" t="s">
        <v>22</v>
      </c>
      <c r="C15" s="61"/>
      <c r="D15" s="63"/>
      <c r="E15" s="5"/>
      <c r="F15" s="61"/>
      <c r="G15" s="61"/>
      <c r="H15" s="65">
        <f>SUM(H10:H14)</f>
        <v>3</v>
      </c>
      <c r="I15" s="66">
        <f>SUM(I10:I14)</f>
        <v>294655.05</v>
      </c>
      <c r="J15" s="66"/>
      <c r="K15" s="66">
        <f>SUM(K10:K14)</f>
        <v>1007720.2709999999</v>
      </c>
      <c r="L15" s="66"/>
      <c r="M15" s="66">
        <f>SUM(M10:M14)</f>
        <v>100772.02710000001</v>
      </c>
      <c r="N15" s="66"/>
      <c r="O15" s="66">
        <f>SUM(O10:O14)</f>
        <v>0</v>
      </c>
      <c r="P15" s="66"/>
      <c r="Q15" s="66">
        <f>SUM(Q10:Q14)</f>
        <v>0</v>
      </c>
      <c r="R15" s="66"/>
      <c r="S15" s="66">
        <f>SUM(S10:S14)</f>
        <v>0</v>
      </c>
      <c r="T15" s="66"/>
      <c r="U15" s="66">
        <f>SUM(U10:U14)</f>
        <v>0</v>
      </c>
      <c r="V15" s="66"/>
      <c r="W15" s="66">
        <f>SUM(W10:W14)</f>
        <v>0</v>
      </c>
      <c r="X15" s="66">
        <f>SUM(X10:X14)</f>
        <v>100772.02710000001</v>
      </c>
      <c r="Y15" s="66">
        <f>SUM(Y10:Y14)</f>
        <v>1108492.2981</v>
      </c>
      <c r="Z15" s="65">
        <f>SUM(Z10:Z14)</f>
        <v>1</v>
      </c>
      <c r="AA15" s="153">
        <f>SUM(AA10:AA14)</f>
        <v>357695.30340000003</v>
      </c>
    </row>
    <row r="16" spans="1:72" s="12" customFormat="1" ht="18.600000000000001" customHeight="1">
      <c r="A16" s="182" t="s">
        <v>257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</row>
    <row r="17" spans="1:27" s="12" customFormat="1" ht="18.600000000000001" customHeight="1">
      <c r="A17" s="2">
        <v>1</v>
      </c>
      <c r="B17" s="3" t="s">
        <v>479</v>
      </c>
      <c r="C17" s="4" t="s">
        <v>40</v>
      </c>
      <c r="D17" s="7">
        <v>1.1100000000000001</v>
      </c>
      <c r="E17" s="5"/>
      <c r="F17" s="4">
        <v>17697</v>
      </c>
      <c r="G17" s="4">
        <v>4.58</v>
      </c>
      <c r="H17" s="6">
        <v>1</v>
      </c>
      <c r="I17" s="8">
        <f>(F17*G17)*H17</f>
        <v>81052.259999999995</v>
      </c>
      <c r="J17" s="7">
        <v>1.45</v>
      </c>
      <c r="K17" s="8">
        <f t="shared" ref="K17:K28" si="7">I17*J17</f>
        <v>117525.77699999999</v>
      </c>
      <c r="L17" s="5">
        <v>10</v>
      </c>
      <c r="M17" s="5">
        <f>L17*K17/100</f>
        <v>11752.577699999998</v>
      </c>
      <c r="N17" s="5"/>
      <c r="O17" s="5"/>
      <c r="P17" s="5"/>
      <c r="Q17" s="9"/>
      <c r="R17" s="5"/>
      <c r="S17" s="5"/>
      <c r="T17" s="5"/>
      <c r="U17" s="5"/>
      <c r="V17" s="5"/>
      <c r="W17" s="5"/>
      <c r="X17" s="5">
        <f>M17+W17+O17+Q17+S17+U17</f>
        <v>11752.577699999998</v>
      </c>
      <c r="Y17" s="5">
        <f t="shared" ref="Y17:Y28" si="8">K17+X17</f>
        <v>129278.35469999998</v>
      </c>
      <c r="Z17" s="10">
        <v>1</v>
      </c>
      <c r="AA17" s="11">
        <f>K17*Z17</f>
        <v>117525.77699999999</v>
      </c>
    </row>
    <row r="18" spans="1:27" s="12" customFormat="1" ht="18.600000000000001" customHeight="1">
      <c r="A18" s="2">
        <v>2</v>
      </c>
      <c r="B18" s="3" t="s">
        <v>258</v>
      </c>
      <c r="C18" s="4" t="s">
        <v>40</v>
      </c>
      <c r="D18" s="60" t="s">
        <v>20</v>
      </c>
      <c r="E18" s="5"/>
      <c r="F18" s="4">
        <v>17697</v>
      </c>
      <c r="G18" s="4">
        <v>5.4</v>
      </c>
      <c r="H18" s="6">
        <v>1</v>
      </c>
      <c r="I18" s="8">
        <f>(F18*G18)*H18</f>
        <v>95563.8</v>
      </c>
      <c r="J18" s="7">
        <v>1.45</v>
      </c>
      <c r="K18" s="8">
        <f t="shared" si="7"/>
        <v>138567.51</v>
      </c>
      <c r="L18" s="5">
        <v>10</v>
      </c>
      <c r="M18" s="5">
        <f>L18*K18/100</f>
        <v>13856.751</v>
      </c>
      <c r="N18" s="5"/>
      <c r="O18" s="5"/>
      <c r="P18" s="5"/>
      <c r="Q18" s="9"/>
      <c r="R18" s="5"/>
      <c r="S18" s="5"/>
      <c r="T18" s="5"/>
      <c r="U18" s="5"/>
      <c r="V18" s="5"/>
      <c r="W18" s="5"/>
      <c r="X18" s="5">
        <f>M18+W18+O18+Q18+S18+U18</f>
        <v>13856.751</v>
      </c>
      <c r="Y18" s="5">
        <f t="shared" si="8"/>
        <v>152424.261</v>
      </c>
      <c r="Z18" s="10">
        <v>1</v>
      </c>
      <c r="AA18" s="11">
        <f>K18*Z18</f>
        <v>138567.51</v>
      </c>
    </row>
    <row r="19" spans="1:27" s="12" customFormat="1" ht="18.600000000000001" customHeight="1">
      <c r="A19" s="2">
        <v>3</v>
      </c>
      <c r="B19" s="3" t="s">
        <v>259</v>
      </c>
      <c r="C19" s="4" t="s">
        <v>39</v>
      </c>
      <c r="D19" s="60">
        <v>9.4</v>
      </c>
      <c r="E19" s="5"/>
      <c r="F19" s="4">
        <v>17697</v>
      </c>
      <c r="G19" s="4">
        <v>3.5</v>
      </c>
      <c r="H19" s="6">
        <v>1</v>
      </c>
      <c r="I19" s="8">
        <f>(F19*G19)*H19</f>
        <v>61939.5</v>
      </c>
      <c r="J19" s="7">
        <v>1.45</v>
      </c>
      <c r="K19" s="8">
        <f t="shared" si="7"/>
        <v>89812.274999999994</v>
      </c>
      <c r="L19" s="5">
        <v>10</v>
      </c>
      <c r="M19" s="5">
        <f>L19*K19/100</f>
        <v>8981.2275000000009</v>
      </c>
      <c r="N19" s="5"/>
      <c r="O19" s="5"/>
      <c r="P19" s="5"/>
      <c r="Q19" s="9"/>
      <c r="R19" s="5"/>
      <c r="S19" s="5"/>
      <c r="T19" s="5"/>
      <c r="U19" s="5"/>
      <c r="V19" s="5"/>
      <c r="W19" s="5"/>
      <c r="X19" s="5">
        <f t="shared" ref="X19:X28" si="9">M19+W19+O19+Q19+S19+U19</f>
        <v>8981.2275000000009</v>
      </c>
      <c r="Y19" s="5">
        <f t="shared" si="8"/>
        <v>98793.502500000002</v>
      </c>
      <c r="Z19" s="10">
        <v>1</v>
      </c>
      <c r="AA19" s="11">
        <f>K19*Z19</f>
        <v>89812.274999999994</v>
      </c>
    </row>
    <row r="20" spans="1:27" s="12" customFormat="1" ht="18.600000000000001" customHeight="1">
      <c r="A20" s="2">
        <v>4</v>
      </c>
      <c r="B20" s="3" t="s">
        <v>260</v>
      </c>
      <c r="C20" s="4" t="s">
        <v>39</v>
      </c>
      <c r="D20" s="60">
        <v>9.4</v>
      </c>
      <c r="E20" s="5"/>
      <c r="F20" s="4">
        <v>17697</v>
      </c>
      <c r="G20" s="4">
        <v>3.5</v>
      </c>
      <c r="H20" s="6">
        <v>0.5</v>
      </c>
      <c r="I20" s="5">
        <f>F20*G20*H20</f>
        <v>30969.75</v>
      </c>
      <c r="J20" s="7">
        <v>1.45</v>
      </c>
      <c r="K20" s="8">
        <f t="shared" si="7"/>
        <v>44906.137499999997</v>
      </c>
      <c r="L20" s="5">
        <v>10</v>
      </c>
      <c r="M20" s="5">
        <f>L20*K20/100</f>
        <v>4490.6137500000004</v>
      </c>
      <c r="N20" s="5"/>
      <c r="O20" s="5"/>
      <c r="P20" s="5"/>
      <c r="Q20" s="9"/>
      <c r="R20" s="5"/>
      <c r="S20" s="5"/>
      <c r="T20" s="5"/>
      <c r="U20" s="5"/>
      <c r="V20" s="5"/>
      <c r="W20" s="5"/>
      <c r="X20" s="5">
        <f t="shared" si="9"/>
        <v>4490.6137500000004</v>
      </c>
      <c r="Y20" s="5">
        <f t="shared" si="8"/>
        <v>49396.751250000001</v>
      </c>
      <c r="Z20" s="10"/>
      <c r="AA20" s="11"/>
    </row>
    <row r="21" spans="1:27" s="12" customFormat="1" ht="18.600000000000001" customHeight="1">
      <c r="A21" s="2">
        <v>5</v>
      </c>
      <c r="B21" s="3" t="s">
        <v>405</v>
      </c>
      <c r="C21" s="4" t="s">
        <v>41</v>
      </c>
      <c r="D21" s="7">
        <v>4.0999999999999996</v>
      </c>
      <c r="E21" s="5"/>
      <c r="F21" s="4">
        <v>17697</v>
      </c>
      <c r="G21" s="7">
        <v>3.04</v>
      </c>
      <c r="H21" s="6">
        <v>1</v>
      </c>
      <c r="I21" s="5">
        <f>F21*G21*H21</f>
        <v>53798.879999999997</v>
      </c>
      <c r="J21" s="7">
        <v>1.45</v>
      </c>
      <c r="K21" s="8">
        <f t="shared" si="7"/>
        <v>78008.375999999989</v>
      </c>
      <c r="L21" s="5">
        <v>10</v>
      </c>
      <c r="M21" s="5">
        <f t="shared" ref="M21:M28" si="10">K21*L21/100</f>
        <v>7800.8375999999989</v>
      </c>
      <c r="N21" s="5"/>
      <c r="O21" s="5"/>
      <c r="P21" s="5"/>
      <c r="Q21" s="9"/>
      <c r="R21" s="5"/>
      <c r="S21" s="5"/>
      <c r="T21" s="5"/>
      <c r="U21" s="5"/>
      <c r="V21" s="5"/>
      <c r="W21" s="5"/>
      <c r="X21" s="5">
        <f t="shared" si="9"/>
        <v>7800.8375999999989</v>
      </c>
      <c r="Y21" s="5">
        <f t="shared" si="8"/>
        <v>85809.213599999988</v>
      </c>
      <c r="Z21" s="10">
        <v>1</v>
      </c>
      <c r="AA21" s="11">
        <f>K21*Z21</f>
        <v>78008.375999999989</v>
      </c>
    </row>
    <row r="22" spans="1:27" s="12" customFormat="1" ht="18.600000000000001" customHeight="1">
      <c r="A22" s="2">
        <v>6</v>
      </c>
      <c r="B22" s="3" t="s">
        <v>493</v>
      </c>
      <c r="C22" s="4" t="s">
        <v>35</v>
      </c>
      <c r="D22" s="60">
        <v>19.600000000000001</v>
      </c>
      <c r="E22" s="5"/>
      <c r="F22" s="4">
        <v>17697</v>
      </c>
      <c r="G22" s="7">
        <v>4.6100000000000003</v>
      </c>
      <c r="H22" s="74">
        <v>0.25</v>
      </c>
      <c r="I22" s="5">
        <f>F22*G22*H22</f>
        <v>20395.792500000003</v>
      </c>
      <c r="J22" s="7">
        <v>1.45</v>
      </c>
      <c r="K22" s="8">
        <f t="shared" ref="K22" si="11">I22*J22</f>
        <v>29573.899125000004</v>
      </c>
      <c r="L22" s="5">
        <v>10</v>
      </c>
      <c r="M22" s="5">
        <f t="shared" ref="M22" si="12">K22*L22/100</f>
        <v>2957.3899125000003</v>
      </c>
      <c r="N22" s="5"/>
      <c r="O22" s="5"/>
      <c r="P22" s="5"/>
      <c r="Q22" s="9"/>
      <c r="R22" s="5"/>
      <c r="S22" s="5"/>
      <c r="T22" s="5"/>
      <c r="U22" s="5"/>
      <c r="V22" s="5"/>
      <c r="W22" s="5"/>
      <c r="X22" s="5">
        <f t="shared" ref="X22" si="13">M22+W22+O22+Q22+S22+U22</f>
        <v>2957.3899125000003</v>
      </c>
      <c r="Y22" s="5">
        <f t="shared" ref="Y22" si="14">K22+X22</f>
        <v>32531.289037500002</v>
      </c>
      <c r="Z22" s="10"/>
      <c r="AA22" s="11"/>
    </row>
    <row r="23" spans="1:27" s="12" customFormat="1" ht="18.600000000000001" customHeight="1">
      <c r="A23" s="2">
        <v>7</v>
      </c>
      <c r="B23" s="3" t="s">
        <v>44</v>
      </c>
      <c r="C23" s="4" t="s">
        <v>35</v>
      </c>
      <c r="D23" s="7">
        <v>20.100000000000001</v>
      </c>
      <c r="E23" s="5"/>
      <c r="F23" s="4">
        <v>17697</v>
      </c>
      <c r="G23" s="4">
        <v>4.71</v>
      </c>
      <c r="H23" s="6">
        <v>1</v>
      </c>
      <c r="I23" s="5">
        <f>F23*G23*H23</f>
        <v>83352.87</v>
      </c>
      <c r="J23" s="7">
        <v>1.45</v>
      </c>
      <c r="K23" s="8">
        <f>I23*J23</f>
        <v>120861.66149999999</v>
      </c>
      <c r="L23" s="5">
        <v>10</v>
      </c>
      <c r="M23" s="5">
        <f>K23*L23/100</f>
        <v>12086.166149999997</v>
      </c>
      <c r="N23" s="5"/>
      <c r="O23" s="5"/>
      <c r="P23" s="5"/>
      <c r="Q23" s="9"/>
      <c r="R23" s="9"/>
      <c r="S23" s="9"/>
      <c r="T23" s="9"/>
      <c r="U23" s="9"/>
      <c r="V23" s="9"/>
      <c r="W23" s="9"/>
      <c r="X23" s="5">
        <f>M23+W23+O23+Q23+S23+U23</f>
        <v>12086.166149999997</v>
      </c>
      <c r="Y23" s="5">
        <f>K23+X23</f>
        <v>132947.82764999999</v>
      </c>
      <c r="Z23" s="10">
        <v>1</v>
      </c>
      <c r="AA23" s="11">
        <f>K23*Z23</f>
        <v>120861.66149999999</v>
      </c>
    </row>
    <row r="24" spans="1:27" s="12" customFormat="1" ht="18.600000000000001" customHeight="1">
      <c r="A24" s="2">
        <v>8</v>
      </c>
      <c r="B24" s="3" t="s">
        <v>43</v>
      </c>
      <c r="C24" s="4" t="s">
        <v>35</v>
      </c>
      <c r="D24" s="60">
        <v>6.6</v>
      </c>
      <c r="E24" s="5"/>
      <c r="F24" s="4">
        <v>17697</v>
      </c>
      <c r="G24" s="4">
        <v>4.2699999999999996</v>
      </c>
      <c r="H24" s="6">
        <v>1</v>
      </c>
      <c r="I24" s="5">
        <f t="shared" ref="I24:I28" si="15">F24*G24*H24</f>
        <v>75566.189999999988</v>
      </c>
      <c r="J24" s="7">
        <v>1.45</v>
      </c>
      <c r="K24" s="8">
        <f t="shared" si="7"/>
        <v>109570.97549999999</v>
      </c>
      <c r="L24" s="5">
        <v>10</v>
      </c>
      <c r="M24" s="5">
        <f t="shared" si="10"/>
        <v>10957.097549999999</v>
      </c>
      <c r="N24" s="5"/>
      <c r="O24" s="5"/>
      <c r="P24" s="5"/>
      <c r="Q24" s="9"/>
      <c r="R24" s="9"/>
      <c r="S24" s="9"/>
      <c r="T24" s="9"/>
      <c r="U24" s="9"/>
      <c r="V24" s="9"/>
      <c r="W24" s="9"/>
      <c r="X24" s="5">
        <f t="shared" si="9"/>
        <v>10957.097549999999</v>
      </c>
      <c r="Y24" s="5">
        <f t="shared" si="8"/>
        <v>120528.07304999998</v>
      </c>
      <c r="Z24" s="10">
        <v>1</v>
      </c>
      <c r="AA24" s="11">
        <f>K24*Z24</f>
        <v>109570.97549999999</v>
      </c>
    </row>
    <row r="25" spans="1:27" s="12" customFormat="1" ht="18.600000000000001" customHeight="1">
      <c r="A25" s="2">
        <v>9</v>
      </c>
      <c r="B25" s="3" t="s">
        <v>43</v>
      </c>
      <c r="C25" s="4" t="s">
        <v>35</v>
      </c>
      <c r="D25" s="60">
        <v>6.6</v>
      </c>
      <c r="E25" s="5"/>
      <c r="F25" s="4">
        <v>17697</v>
      </c>
      <c r="G25" s="4">
        <v>4.2699999999999996</v>
      </c>
      <c r="H25" s="6">
        <v>0.5</v>
      </c>
      <c r="I25" s="5">
        <f>F25*G25*H25</f>
        <v>37783.094999999994</v>
      </c>
      <c r="J25" s="7">
        <v>1.45</v>
      </c>
      <c r="K25" s="8">
        <f t="shared" si="7"/>
        <v>54785.487749999993</v>
      </c>
      <c r="L25" s="5">
        <v>10</v>
      </c>
      <c r="M25" s="5">
        <f t="shared" si="10"/>
        <v>5478.5487749999993</v>
      </c>
      <c r="N25" s="5"/>
      <c r="O25" s="5"/>
      <c r="P25" s="5"/>
      <c r="Q25" s="9"/>
      <c r="R25" s="5"/>
      <c r="S25" s="5"/>
      <c r="T25" s="5"/>
      <c r="U25" s="5"/>
      <c r="V25" s="5"/>
      <c r="W25" s="5"/>
      <c r="X25" s="5">
        <f t="shared" si="9"/>
        <v>5478.5487749999993</v>
      </c>
      <c r="Y25" s="5">
        <f t="shared" si="8"/>
        <v>60264.036524999989</v>
      </c>
      <c r="Z25" s="10"/>
      <c r="AA25" s="11"/>
    </row>
    <row r="26" spans="1:27" s="12" customFormat="1" ht="18.600000000000001" customHeight="1">
      <c r="A26" s="2">
        <v>10</v>
      </c>
      <c r="B26" s="3" t="s">
        <v>262</v>
      </c>
      <c r="C26" s="4" t="s">
        <v>39</v>
      </c>
      <c r="D26" s="60" t="s">
        <v>20</v>
      </c>
      <c r="E26" s="5"/>
      <c r="F26" s="5">
        <v>17697</v>
      </c>
      <c r="G26" s="4">
        <v>3.68</v>
      </c>
      <c r="H26" s="6">
        <v>1</v>
      </c>
      <c r="I26" s="5">
        <f t="shared" si="15"/>
        <v>65124.960000000006</v>
      </c>
      <c r="J26" s="7">
        <v>1.45</v>
      </c>
      <c r="K26" s="8">
        <f t="shared" si="7"/>
        <v>94431.19200000001</v>
      </c>
      <c r="L26" s="5">
        <v>10</v>
      </c>
      <c r="M26" s="5">
        <f t="shared" si="10"/>
        <v>9443.119200000001</v>
      </c>
      <c r="N26" s="5"/>
      <c r="O26" s="5"/>
      <c r="P26" s="5"/>
      <c r="Q26" s="9"/>
      <c r="R26" s="5"/>
      <c r="S26" s="5"/>
      <c r="T26" s="5"/>
      <c r="U26" s="5"/>
      <c r="V26" s="5"/>
      <c r="W26" s="5"/>
      <c r="X26" s="5">
        <f t="shared" si="9"/>
        <v>9443.119200000001</v>
      </c>
      <c r="Y26" s="5">
        <f t="shared" si="8"/>
        <v>103874.31120000001</v>
      </c>
      <c r="Z26" s="10">
        <v>1</v>
      </c>
      <c r="AA26" s="11">
        <f>K26*Z26</f>
        <v>94431.19200000001</v>
      </c>
    </row>
    <row r="27" spans="1:27" s="12" customFormat="1" ht="18.600000000000001" customHeight="1">
      <c r="A27" s="2">
        <v>11</v>
      </c>
      <c r="B27" s="3" t="s">
        <v>262</v>
      </c>
      <c r="C27" s="4" t="s">
        <v>35</v>
      </c>
      <c r="D27" s="60">
        <v>7</v>
      </c>
      <c r="E27" s="5"/>
      <c r="F27" s="4">
        <v>17697</v>
      </c>
      <c r="G27" s="7">
        <v>4.43</v>
      </c>
      <c r="H27" s="6">
        <v>1</v>
      </c>
      <c r="I27" s="5">
        <f t="shared" si="15"/>
        <v>78397.709999999992</v>
      </c>
      <c r="J27" s="7">
        <v>1.45</v>
      </c>
      <c r="K27" s="8">
        <f t="shared" si="7"/>
        <v>113676.67949999998</v>
      </c>
      <c r="L27" s="5">
        <v>10</v>
      </c>
      <c r="M27" s="5">
        <f t="shared" si="10"/>
        <v>11367.667949999999</v>
      </c>
      <c r="N27" s="5"/>
      <c r="O27" s="5"/>
      <c r="P27" s="5"/>
      <c r="Q27" s="9"/>
      <c r="R27" s="5"/>
      <c r="S27" s="5"/>
      <c r="T27" s="5"/>
      <c r="U27" s="5"/>
      <c r="V27" s="5"/>
      <c r="W27" s="5"/>
      <c r="X27" s="5">
        <f t="shared" si="9"/>
        <v>11367.667949999999</v>
      </c>
      <c r="Y27" s="5">
        <f t="shared" si="8"/>
        <v>125044.34744999999</v>
      </c>
      <c r="Z27" s="10">
        <v>1</v>
      </c>
      <c r="AA27" s="11">
        <f>K27*Z27</f>
        <v>113676.67949999998</v>
      </c>
    </row>
    <row r="28" spans="1:27" s="12" customFormat="1" ht="18.600000000000001" customHeight="1">
      <c r="A28" s="2">
        <v>12</v>
      </c>
      <c r="B28" s="3" t="s">
        <v>263</v>
      </c>
      <c r="C28" s="4" t="s">
        <v>35</v>
      </c>
      <c r="D28" s="4">
        <v>5.1100000000000003</v>
      </c>
      <c r="E28" s="5"/>
      <c r="F28" s="4">
        <v>17697</v>
      </c>
      <c r="G28" s="7">
        <v>4.2699999999999996</v>
      </c>
      <c r="H28" s="6">
        <v>1</v>
      </c>
      <c r="I28" s="5">
        <f t="shared" si="15"/>
        <v>75566.189999999988</v>
      </c>
      <c r="J28" s="7">
        <v>1.45</v>
      </c>
      <c r="K28" s="8">
        <f t="shared" si="7"/>
        <v>109570.97549999999</v>
      </c>
      <c r="L28" s="5">
        <v>10</v>
      </c>
      <c r="M28" s="5">
        <f t="shared" si="10"/>
        <v>10957.097549999999</v>
      </c>
      <c r="N28" s="5"/>
      <c r="O28" s="5"/>
      <c r="P28" s="5"/>
      <c r="Q28" s="64"/>
      <c r="R28" s="64"/>
      <c r="S28" s="64"/>
      <c r="T28" s="64"/>
      <c r="U28" s="64"/>
      <c r="V28" s="64"/>
      <c r="W28" s="64"/>
      <c r="X28" s="5">
        <f t="shared" si="9"/>
        <v>10957.097549999999</v>
      </c>
      <c r="Y28" s="5">
        <f t="shared" si="8"/>
        <v>120528.07304999998</v>
      </c>
      <c r="Z28" s="10">
        <v>1</v>
      </c>
      <c r="AA28" s="11">
        <f>K28*Z28</f>
        <v>109570.97549999999</v>
      </c>
    </row>
    <row r="29" spans="1:27" s="94" customFormat="1" ht="18.600000000000001" customHeight="1">
      <c r="A29" s="185"/>
      <c r="B29" s="62" t="s">
        <v>22</v>
      </c>
      <c r="C29" s="61"/>
      <c r="D29" s="93"/>
      <c r="E29" s="64"/>
      <c r="F29" s="61"/>
      <c r="G29" s="61"/>
      <c r="H29" s="75">
        <f>SUM(H17:H28)</f>
        <v>10.25</v>
      </c>
      <c r="I29" s="66">
        <f>SUM(I17:I28)</f>
        <v>759510.99749999982</v>
      </c>
      <c r="J29" s="66"/>
      <c r="K29" s="66">
        <f>SUM(K17:K28)</f>
        <v>1101290.9463749998</v>
      </c>
      <c r="L29" s="66"/>
      <c r="M29" s="66">
        <f>SUM(M17:M28)</f>
        <v>110129.09463750001</v>
      </c>
      <c r="N29" s="66"/>
      <c r="O29" s="66">
        <f>SUM(O17:O28)</f>
        <v>0</v>
      </c>
      <c r="P29" s="66"/>
      <c r="Q29" s="66">
        <f>SUM(Q17:Q28)</f>
        <v>0</v>
      </c>
      <c r="R29" s="66"/>
      <c r="S29" s="66">
        <f>SUM(S17:S28)</f>
        <v>0</v>
      </c>
      <c r="T29" s="66"/>
      <c r="U29" s="66">
        <f>SUM(U17:U28)</f>
        <v>0</v>
      </c>
      <c r="V29" s="66"/>
      <c r="W29" s="66">
        <f t="shared" ref="W29:Y29" si="16">SUM(W17:W28)</f>
        <v>0</v>
      </c>
      <c r="X29" s="66">
        <f t="shared" si="16"/>
        <v>110129.09463750001</v>
      </c>
      <c r="Y29" s="66">
        <f t="shared" si="16"/>
        <v>1211420.0410124999</v>
      </c>
      <c r="Z29" s="65">
        <f>SUM(Z17:Z28)</f>
        <v>9</v>
      </c>
      <c r="AA29" s="153">
        <f>SUM(AA17:AA28)</f>
        <v>972025.4219999999</v>
      </c>
    </row>
    <row r="30" spans="1:27" s="12" customFormat="1" ht="18.600000000000001" customHeight="1">
      <c r="A30" s="68" t="s">
        <v>52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</row>
    <row r="31" spans="1:27" s="12" customFormat="1" ht="18.600000000000001" customHeight="1">
      <c r="A31" s="2">
        <v>1</v>
      </c>
      <c r="B31" s="3" t="s">
        <v>53</v>
      </c>
      <c r="C31" s="4" t="s">
        <v>54</v>
      </c>
      <c r="D31" s="4">
        <v>16.8</v>
      </c>
      <c r="E31" s="5"/>
      <c r="F31" s="4">
        <v>17697</v>
      </c>
      <c r="G31" s="4">
        <v>5.45</v>
      </c>
      <c r="H31" s="6">
        <v>1</v>
      </c>
      <c r="I31" s="5">
        <f t="shared" ref="I31" si="17">F31*G31*H31</f>
        <v>96448.650000000009</v>
      </c>
      <c r="J31" s="7">
        <v>1.45</v>
      </c>
      <c r="K31" s="8">
        <f t="shared" ref="K31" si="18">I31*J31</f>
        <v>139850.54250000001</v>
      </c>
      <c r="L31" s="5">
        <v>10</v>
      </c>
      <c r="M31" s="5">
        <f t="shared" ref="M31" si="19">K31*L31/100</f>
        <v>13985.054250000001</v>
      </c>
      <c r="N31" s="5"/>
      <c r="O31" s="5"/>
      <c r="P31" s="5"/>
      <c r="Q31" s="9"/>
      <c r="R31" s="5"/>
      <c r="S31" s="5"/>
      <c r="T31" s="5"/>
      <c r="U31" s="5"/>
      <c r="V31" s="5"/>
      <c r="W31" s="5"/>
      <c r="X31" s="5">
        <f t="shared" ref="X31:X43" si="20">M31+W31+O31+Q31+S31+U31</f>
        <v>13985.054250000001</v>
      </c>
      <c r="Y31" s="5">
        <f t="shared" ref="Y31:Y43" si="21">K31+X31</f>
        <v>153835.59675000003</v>
      </c>
      <c r="Z31" s="10">
        <v>1</v>
      </c>
      <c r="AA31" s="11">
        <f t="shared" ref="AA31:AA40" si="22">K31*Z31</f>
        <v>139850.54250000001</v>
      </c>
    </row>
    <row r="32" spans="1:27" s="12" customFormat="1" ht="18.600000000000001" customHeight="1">
      <c r="A32" s="2">
        <v>2</v>
      </c>
      <c r="B32" s="3" t="s">
        <v>55</v>
      </c>
      <c r="C32" s="4" t="s">
        <v>56</v>
      </c>
      <c r="D32" s="4" t="s">
        <v>20</v>
      </c>
      <c r="E32" s="5"/>
      <c r="F32" s="4">
        <v>17697</v>
      </c>
      <c r="G32" s="4">
        <v>5.53</v>
      </c>
      <c r="H32" s="6">
        <v>1</v>
      </c>
      <c r="I32" s="5">
        <f t="shared" ref="I32:I43" si="23">F32*G32*H32</f>
        <v>97864.41</v>
      </c>
      <c r="J32" s="7">
        <v>1.45</v>
      </c>
      <c r="K32" s="8">
        <f t="shared" ref="K32:K43" si="24">I32*J32</f>
        <v>141903.39449999999</v>
      </c>
      <c r="L32" s="5">
        <v>10</v>
      </c>
      <c r="M32" s="5">
        <f t="shared" ref="M32:M43" si="25">K32*L32/100</f>
        <v>14190.339449999998</v>
      </c>
      <c r="N32" s="5"/>
      <c r="O32" s="5"/>
      <c r="P32" s="5"/>
      <c r="Q32" s="9"/>
      <c r="R32" s="5"/>
      <c r="S32" s="5"/>
      <c r="T32" s="5"/>
      <c r="U32" s="5"/>
      <c r="V32" s="5"/>
      <c r="W32" s="5"/>
      <c r="X32" s="5">
        <f t="shared" si="20"/>
        <v>14190.339449999998</v>
      </c>
      <c r="Y32" s="5">
        <f t="shared" si="21"/>
        <v>156093.73394999999</v>
      </c>
      <c r="Z32" s="10">
        <v>1</v>
      </c>
      <c r="AA32" s="11">
        <f t="shared" si="22"/>
        <v>141903.39449999999</v>
      </c>
    </row>
    <row r="33" spans="1:27" s="12" customFormat="1" ht="18.600000000000001" customHeight="1">
      <c r="A33" s="2">
        <v>3</v>
      </c>
      <c r="B33" s="3" t="s">
        <v>501</v>
      </c>
      <c r="C33" s="4" t="s">
        <v>35</v>
      </c>
      <c r="D33" s="60">
        <v>24.2</v>
      </c>
      <c r="E33" s="5"/>
      <c r="F33" s="4">
        <v>17697</v>
      </c>
      <c r="G33" s="4">
        <v>4.71</v>
      </c>
      <c r="H33" s="6">
        <v>1</v>
      </c>
      <c r="I33" s="5">
        <f t="shared" si="23"/>
        <v>83352.87</v>
      </c>
      <c r="J33" s="7">
        <v>1.45</v>
      </c>
      <c r="K33" s="8">
        <f t="shared" si="24"/>
        <v>120861.66149999999</v>
      </c>
      <c r="L33" s="5">
        <v>10</v>
      </c>
      <c r="M33" s="5">
        <f t="shared" si="25"/>
        <v>12086.166149999997</v>
      </c>
      <c r="N33" s="5"/>
      <c r="O33" s="5"/>
      <c r="P33" s="5"/>
      <c r="Q33" s="9"/>
      <c r="R33" s="5"/>
      <c r="S33" s="5"/>
      <c r="T33" s="5"/>
      <c r="U33" s="5"/>
      <c r="V33" s="5"/>
      <c r="W33" s="5"/>
      <c r="X33" s="5">
        <f t="shared" si="20"/>
        <v>12086.166149999997</v>
      </c>
      <c r="Y33" s="5">
        <f t="shared" si="21"/>
        <v>132947.82764999999</v>
      </c>
      <c r="Z33" s="10">
        <v>1</v>
      </c>
      <c r="AA33" s="11">
        <f t="shared" si="22"/>
        <v>120861.66149999999</v>
      </c>
    </row>
    <row r="34" spans="1:27" s="12" customFormat="1" ht="18.600000000000001" customHeight="1">
      <c r="A34" s="2">
        <v>4</v>
      </c>
      <c r="B34" s="3" t="s">
        <v>394</v>
      </c>
      <c r="C34" s="4" t="s">
        <v>39</v>
      </c>
      <c r="D34" s="60">
        <v>17</v>
      </c>
      <c r="E34" s="5"/>
      <c r="F34" s="4">
        <v>17697</v>
      </c>
      <c r="G34" s="4">
        <v>3.61</v>
      </c>
      <c r="H34" s="6">
        <v>1</v>
      </c>
      <c r="I34" s="5">
        <f t="shared" si="23"/>
        <v>63886.17</v>
      </c>
      <c r="J34" s="7">
        <v>1.45</v>
      </c>
      <c r="K34" s="8">
        <f t="shared" si="24"/>
        <v>92634.946499999991</v>
      </c>
      <c r="L34" s="5">
        <v>10</v>
      </c>
      <c r="M34" s="5">
        <f t="shared" si="25"/>
        <v>9263.4946499999987</v>
      </c>
      <c r="N34" s="5"/>
      <c r="O34" s="5"/>
      <c r="P34" s="5"/>
      <c r="Q34" s="9"/>
      <c r="R34" s="5"/>
      <c r="S34" s="5"/>
      <c r="T34" s="5"/>
      <c r="U34" s="5"/>
      <c r="V34" s="5"/>
      <c r="W34" s="5"/>
      <c r="X34" s="5">
        <f t="shared" si="20"/>
        <v>9263.4946499999987</v>
      </c>
      <c r="Y34" s="5">
        <f t="shared" si="21"/>
        <v>101898.44114999998</v>
      </c>
      <c r="Z34" s="10">
        <v>1</v>
      </c>
      <c r="AA34" s="11">
        <f t="shared" si="22"/>
        <v>92634.946499999991</v>
      </c>
    </row>
    <row r="35" spans="1:27" s="12" customFormat="1" ht="18.600000000000001" customHeight="1">
      <c r="A35" s="2">
        <v>5</v>
      </c>
      <c r="B35" s="3" t="s">
        <v>413</v>
      </c>
      <c r="C35" s="4" t="s">
        <v>35</v>
      </c>
      <c r="D35" s="60">
        <v>15.5</v>
      </c>
      <c r="E35" s="5"/>
      <c r="F35" s="4">
        <v>17697</v>
      </c>
      <c r="G35" s="4">
        <v>4.51</v>
      </c>
      <c r="H35" s="6">
        <v>1</v>
      </c>
      <c r="I35" s="5">
        <f t="shared" si="23"/>
        <v>79813.47</v>
      </c>
      <c r="J35" s="7">
        <v>1.45</v>
      </c>
      <c r="K35" s="8">
        <f t="shared" si="24"/>
        <v>115729.5315</v>
      </c>
      <c r="L35" s="5">
        <v>10</v>
      </c>
      <c r="M35" s="5">
        <f t="shared" si="25"/>
        <v>11572.953149999999</v>
      </c>
      <c r="N35" s="5"/>
      <c r="O35" s="5"/>
      <c r="P35" s="5"/>
      <c r="Q35" s="9"/>
      <c r="R35" s="5"/>
      <c r="S35" s="5"/>
      <c r="T35" s="5"/>
      <c r="U35" s="5"/>
      <c r="V35" s="5"/>
      <c r="W35" s="5"/>
      <c r="X35" s="5">
        <f t="shared" si="20"/>
        <v>11572.953149999999</v>
      </c>
      <c r="Y35" s="5">
        <f t="shared" si="21"/>
        <v>127302.48465</v>
      </c>
      <c r="Z35" s="10">
        <v>1</v>
      </c>
      <c r="AA35" s="11">
        <f t="shared" si="22"/>
        <v>115729.5315</v>
      </c>
    </row>
    <row r="36" spans="1:27" s="12" customFormat="1" ht="18.600000000000001" customHeight="1">
      <c r="A36" s="2">
        <v>6</v>
      </c>
      <c r="B36" s="3" t="s">
        <v>414</v>
      </c>
      <c r="C36" s="4" t="s">
        <v>35</v>
      </c>
      <c r="D36" s="60">
        <v>10</v>
      </c>
      <c r="E36" s="5"/>
      <c r="F36" s="4">
        <v>17697</v>
      </c>
      <c r="G36" s="4">
        <v>4.46</v>
      </c>
      <c r="H36" s="6">
        <v>1</v>
      </c>
      <c r="I36" s="5">
        <f t="shared" si="23"/>
        <v>78928.62</v>
      </c>
      <c r="J36" s="7">
        <v>1.45</v>
      </c>
      <c r="K36" s="8">
        <f t="shared" si="24"/>
        <v>114446.499</v>
      </c>
      <c r="L36" s="5">
        <v>10</v>
      </c>
      <c r="M36" s="5">
        <f t="shared" si="25"/>
        <v>11444.6499</v>
      </c>
      <c r="N36" s="5"/>
      <c r="O36" s="5"/>
      <c r="P36" s="5"/>
      <c r="Q36" s="9"/>
      <c r="R36" s="5"/>
      <c r="S36" s="5"/>
      <c r="T36" s="5"/>
      <c r="U36" s="5"/>
      <c r="V36" s="5"/>
      <c r="W36" s="5"/>
      <c r="X36" s="5">
        <f t="shared" si="20"/>
        <v>11444.6499</v>
      </c>
      <c r="Y36" s="5">
        <f t="shared" si="21"/>
        <v>125891.1489</v>
      </c>
      <c r="Z36" s="10">
        <v>1</v>
      </c>
      <c r="AA36" s="11">
        <f t="shared" si="22"/>
        <v>114446.499</v>
      </c>
    </row>
    <row r="37" spans="1:27" s="12" customFormat="1" ht="18.600000000000001" customHeight="1">
      <c r="A37" s="2">
        <v>7</v>
      </c>
      <c r="B37" s="3" t="s">
        <v>415</v>
      </c>
      <c r="C37" s="4" t="s">
        <v>35</v>
      </c>
      <c r="D37" s="60" t="s">
        <v>20</v>
      </c>
      <c r="E37" s="5"/>
      <c r="F37" s="4">
        <v>17697</v>
      </c>
      <c r="G37" s="4">
        <v>4.83</v>
      </c>
      <c r="H37" s="6">
        <v>1</v>
      </c>
      <c r="I37" s="5">
        <f t="shared" si="23"/>
        <v>85476.51</v>
      </c>
      <c r="J37" s="7">
        <v>1.45</v>
      </c>
      <c r="K37" s="8">
        <f t="shared" si="24"/>
        <v>123940.93949999999</v>
      </c>
      <c r="L37" s="5">
        <v>10</v>
      </c>
      <c r="M37" s="5">
        <f t="shared" si="25"/>
        <v>12394.09395</v>
      </c>
      <c r="N37" s="5"/>
      <c r="O37" s="5"/>
      <c r="P37" s="5"/>
      <c r="Q37" s="9"/>
      <c r="R37" s="5"/>
      <c r="S37" s="5"/>
      <c r="T37" s="5"/>
      <c r="U37" s="5"/>
      <c r="V37" s="5"/>
      <c r="W37" s="5"/>
      <c r="X37" s="5">
        <f t="shared" si="20"/>
        <v>12394.09395</v>
      </c>
      <c r="Y37" s="5">
        <f t="shared" si="21"/>
        <v>136335.03344999999</v>
      </c>
      <c r="Z37" s="10">
        <v>1</v>
      </c>
      <c r="AA37" s="11">
        <f t="shared" si="22"/>
        <v>123940.93949999999</v>
      </c>
    </row>
    <row r="38" spans="1:27" s="12" customFormat="1" ht="18.600000000000001" customHeight="1">
      <c r="A38" s="2">
        <v>8</v>
      </c>
      <c r="B38" s="3" t="s">
        <v>415</v>
      </c>
      <c r="C38" s="4" t="s">
        <v>39</v>
      </c>
      <c r="D38" s="60">
        <v>1.3</v>
      </c>
      <c r="E38" s="5"/>
      <c r="F38" s="4">
        <v>17697</v>
      </c>
      <c r="G38" s="7">
        <v>3.35</v>
      </c>
      <c r="H38" s="6">
        <v>1</v>
      </c>
      <c r="I38" s="5">
        <f>F38*G38*H38</f>
        <v>59284.950000000004</v>
      </c>
      <c r="J38" s="7">
        <v>1.45</v>
      </c>
      <c r="K38" s="8">
        <f>I38*J38</f>
        <v>85963.177500000005</v>
      </c>
      <c r="L38" s="5">
        <v>10</v>
      </c>
      <c r="M38" s="5">
        <f>K38*L38/100</f>
        <v>8596.3177500000002</v>
      </c>
      <c r="N38" s="5"/>
      <c r="O38" s="5"/>
      <c r="P38" s="5"/>
      <c r="Q38" s="9"/>
      <c r="R38" s="5"/>
      <c r="S38" s="5"/>
      <c r="T38" s="5"/>
      <c r="U38" s="5"/>
      <c r="V38" s="5"/>
      <c r="W38" s="5"/>
      <c r="X38" s="5">
        <f>M38+W38+O38+Q38+S38+U38</f>
        <v>8596.3177500000002</v>
      </c>
      <c r="Y38" s="5">
        <f>K38+X38</f>
        <v>94559.495250000007</v>
      </c>
      <c r="Z38" s="10">
        <v>1</v>
      </c>
      <c r="AA38" s="11">
        <f t="shared" si="22"/>
        <v>85963.177500000005</v>
      </c>
    </row>
    <row r="39" spans="1:27" s="12" customFormat="1" ht="18.600000000000001" customHeight="1">
      <c r="A39" s="2">
        <v>9</v>
      </c>
      <c r="B39" s="3" t="s">
        <v>513</v>
      </c>
      <c r="C39" s="4" t="s">
        <v>35</v>
      </c>
      <c r="D39" s="60">
        <v>7.8</v>
      </c>
      <c r="E39" s="5"/>
      <c r="F39" s="4">
        <v>17697</v>
      </c>
      <c r="G39" s="4">
        <v>4.43</v>
      </c>
      <c r="H39" s="6">
        <v>1</v>
      </c>
      <c r="I39" s="5">
        <f t="shared" si="23"/>
        <v>78397.709999999992</v>
      </c>
      <c r="J39" s="7">
        <v>1.45</v>
      </c>
      <c r="K39" s="8">
        <f t="shared" si="24"/>
        <v>113676.67949999998</v>
      </c>
      <c r="L39" s="5">
        <v>10</v>
      </c>
      <c r="M39" s="5">
        <f t="shared" si="25"/>
        <v>11367.667949999999</v>
      </c>
      <c r="N39" s="5"/>
      <c r="O39" s="5"/>
      <c r="P39" s="5"/>
      <c r="Q39" s="9"/>
      <c r="R39" s="5"/>
      <c r="S39" s="5"/>
      <c r="T39" s="5"/>
      <c r="U39" s="5"/>
      <c r="V39" s="5"/>
      <c r="W39" s="5"/>
      <c r="X39" s="5">
        <f t="shared" si="20"/>
        <v>11367.667949999999</v>
      </c>
      <c r="Y39" s="5">
        <f t="shared" si="21"/>
        <v>125044.34744999999</v>
      </c>
      <c r="Z39" s="10">
        <v>1</v>
      </c>
      <c r="AA39" s="11">
        <f t="shared" si="22"/>
        <v>113676.67949999998</v>
      </c>
    </row>
    <row r="40" spans="1:27" s="12" customFormat="1" ht="18.600000000000001" customHeight="1">
      <c r="A40" s="2">
        <v>10</v>
      </c>
      <c r="B40" s="3" t="s">
        <v>58</v>
      </c>
      <c r="C40" s="4" t="s">
        <v>35</v>
      </c>
      <c r="D40" s="7">
        <v>9.11</v>
      </c>
      <c r="E40" s="5"/>
      <c r="F40" s="4">
        <v>17697</v>
      </c>
      <c r="G40" s="4">
        <v>4.46</v>
      </c>
      <c r="H40" s="6">
        <v>1</v>
      </c>
      <c r="I40" s="5">
        <f t="shared" si="23"/>
        <v>78928.62</v>
      </c>
      <c r="J40" s="7">
        <v>1.45</v>
      </c>
      <c r="K40" s="8">
        <f t="shared" si="24"/>
        <v>114446.499</v>
      </c>
      <c r="L40" s="5">
        <v>10</v>
      </c>
      <c r="M40" s="5">
        <f t="shared" si="25"/>
        <v>11444.6499</v>
      </c>
      <c r="N40" s="5"/>
      <c r="O40" s="5"/>
      <c r="P40" s="5"/>
      <c r="Q40" s="9"/>
      <c r="R40" s="5"/>
      <c r="S40" s="5"/>
      <c r="T40" s="5"/>
      <c r="U40" s="5"/>
      <c r="V40" s="5"/>
      <c r="W40" s="5"/>
      <c r="X40" s="5">
        <f t="shared" si="20"/>
        <v>11444.6499</v>
      </c>
      <c r="Y40" s="5">
        <f t="shared" si="21"/>
        <v>125891.1489</v>
      </c>
      <c r="Z40" s="10">
        <v>1</v>
      </c>
      <c r="AA40" s="11">
        <f t="shared" si="22"/>
        <v>114446.499</v>
      </c>
    </row>
    <row r="41" spans="1:27" s="12" customFormat="1" ht="18.600000000000001" customHeight="1">
      <c r="A41" s="2">
        <v>11</v>
      </c>
      <c r="B41" s="3" t="s">
        <v>57</v>
      </c>
      <c r="C41" s="4" t="s">
        <v>35</v>
      </c>
      <c r="D41" s="60">
        <v>7</v>
      </c>
      <c r="E41" s="5"/>
      <c r="F41" s="4">
        <v>17697</v>
      </c>
      <c r="G41" s="7">
        <v>4.43</v>
      </c>
      <c r="H41" s="6">
        <v>1</v>
      </c>
      <c r="I41" s="5">
        <f>F41*G41*H41</f>
        <v>78397.709999999992</v>
      </c>
      <c r="J41" s="7">
        <v>1.45</v>
      </c>
      <c r="K41" s="8">
        <f t="shared" si="24"/>
        <v>113676.67949999998</v>
      </c>
      <c r="L41" s="5">
        <v>10</v>
      </c>
      <c r="M41" s="5">
        <f>K41*L41/100</f>
        <v>11367.667949999999</v>
      </c>
      <c r="N41" s="5"/>
      <c r="O41" s="5"/>
      <c r="P41" s="5"/>
      <c r="Q41" s="9"/>
      <c r="R41" s="5"/>
      <c r="S41" s="5"/>
      <c r="T41" s="5"/>
      <c r="U41" s="5"/>
      <c r="V41" s="5"/>
      <c r="W41" s="5"/>
      <c r="X41" s="5">
        <f t="shared" ref="X41" si="26">M41+W41+O41+Q41+S41+U41</f>
        <v>11367.667949999999</v>
      </c>
      <c r="Y41" s="5">
        <f>K41+X41</f>
        <v>125044.34744999999</v>
      </c>
      <c r="Z41" s="10">
        <v>1</v>
      </c>
      <c r="AA41" s="11">
        <f t="shared" ref="AA41:AA42" si="27">K41*Z41</f>
        <v>113676.67949999998</v>
      </c>
    </row>
    <row r="42" spans="1:27" s="12" customFormat="1" ht="18.600000000000001" customHeight="1">
      <c r="A42" s="2">
        <v>12</v>
      </c>
      <c r="B42" s="3" t="s">
        <v>416</v>
      </c>
      <c r="C42" s="4" t="s">
        <v>35</v>
      </c>
      <c r="D42" s="60">
        <v>7</v>
      </c>
      <c r="E42" s="5"/>
      <c r="F42" s="4">
        <v>17697</v>
      </c>
      <c r="G42" s="7">
        <v>4.43</v>
      </c>
      <c r="H42" s="6">
        <v>1</v>
      </c>
      <c r="I42" s="5">
        <f>F42*G42*H42</f>
        <v>78397.709999999992</v>
      </c>
      <c r="J42" s="7">
        <v>1.45</v>
      </c>
      <c r="K42" s="8">
        <f t="shared" si="24"/>
        <v>113676.67949999998</v>
      </c>
      <c r="L42" s="5">
        <v>10</v>
      </c>
      <c r="M42" s="5">
        <f>K42*L42/100</f>
        <v>11367.667949999999</v>
      </c>
      <c r="N42" s="5"/>
      <c r="O42" s="5"/>
      <c r="P42" s="5"/>
      <c r="Q42" s="9"/>
      <c r="R42" s="5"/>
      <c r="S42" s="5"/>
      <c r="T42" s="5"/>
      <c r="U42" s="5"/>
      <c r="V42" s="5"/>
      <c r="W42" s="5"/>
      <c r="X42" s="5">
        <f t="shared" si="20"/>
        <v>11367.667949999999</v>
      </c>
      <c r="Y42" s="5">
        <f>K42+X42</f>
        <v>125044.34744999999</v>
      </c>
      <c r="Z42" s="10">
        <v>1</v>
      </c>
      <c r="AA42" s="11">
        <f t="shared" si="27"/>
        <v>113676.67949999998</v>
      </c>
    </row>
    <row r="43" spans="1:27" s="12" customFormat="1" ht="18.600000000000001" customHeight="1">
      <c r="A43" s="2">
        <v>13</v>
      </c>
      <c r="B43" s="3" t="s">
        <v>416</v>
      </c>
      <c r="C43" s="4" t="s">
        <v>35</v>
      </c>
      <c r="D43" s="60">
        <v>7</v>
      </c>
      <c r="E43" s="5"/>
      <c r="F43" s="4">
        <v>17697</v>
      </c>
      <c r="G43" s="7">
        <v>4.43</v>
      </c>
      <c r="H43" s="6">
        <v>0.5</v>
      </c>
      <c r="I43" s="5">
        <f t="shared" si="23"/>
        <v>39198.854999999996</v>
      </c>
      <c r="J43" s="7">
        <v>1.45</v>
      </c>
      <c r="K43" s="8">
        <f t="shared" si="24"/>
        <v>56838.339749999992</v>
      </c>
      <c r="L43" s="5">
        <v>10</v>
      </c>
      <c r="M43" s="5">
        <f t="shared" si="25"/>
        <v>5683.8339749999996</v>
      </c>
      <c r="N43" s="5"/>
      <c r="O43" s="5"/>
      <c r="P43" s="5"/>
      <c r="Q43" s="9"/>
      <c r="R43" s="5"/>
      <c r="S43" s="5"/>
      <c r="T43" s="5"/>
      <c r="U43" s="5"/>
      <c r="V43" s="5"/>
      <c r="W43" s="5"/>
      <c r="X43" s="5">
        <f t="shared" si="20"/>
        <v>5683.8339749999996</v>
      </c>
      <c r="Y43" s="5">
        <f t="shared" si="21"/>
        <v>62522.173724999993</v>
      </c>
      <c r="Z43" s="10"/>
      <c r="AA43" s="11"/>
    </row>
    <row r="44" spans="1:27" s="12" customFormat="1" ht="18.600000000000001" customHeight="1">
      <c r="A44" s="2"/>
      <c r="B44" s="62" t="s">
        <v>22</v>
      </c>
      <c r="C44" s="61"/>
      <c r="D44" s="63"/>
      <c r="E44" s="5"/>
      <c r="F44" s="61"/>
      <c r="G44" s="61"/>
      <c r="H44" s="93">
        <f>SUM(H31:H43)</f>
        <v>12.5</v>
      </c>
      <c r="I44" s="66">
        <f>SUM(I31:I43)</f>
        <v>998376.25499999977</v>
      </c>
      <c r="J44" s="64"/>
      <c r="K44" s="66">
        <f>SUM(K31:K43)</f>
        <v>1447645.5697500003</v>
      </c>
      <c r="L44" s="64"/>
      <c r="M44" s="66">
        <f>SUM(M31:M43)</f>
        <v>144764.55697499998</v>
      </c>
      <c r="N44" s="64"/>
      <c r="O44" s="66">
        <f>SUM(O31:O43)</f>
        <v>0</v>
      </c>
      <c r="P44" s="64"/>
      <c r="Q44" s="66">
        <f>SUM(Q31:Q43)</f>
        <v>0</v>
      </c>
      <c r="R44" s="64"/>
      <c r="S44" s="66">
        <f>SUM(S31:S43)</f>
        <v>0</v>
      </c>
      <c r="T44" s="64"/>
      <c r="U44" s="66">
        <f>SUM(U31:U43)</f>
        <v>0</v>
      </c>
      <c r="V44" s="64"/>
      <c r="W44" s="66">
        <f>SUM(W31:W43)</f>
        <v>0</v>
      </c>
      <c r="X44" s="66">
        <f>SUM(X31:X43)</f>
        <v>144764.55697499998</v>
      </c>
      <c r="Y44" s="66">
        <f>SUM(Y31:Y43)</f>
        <v>1592410.1267249999</v>
      </c>
      <c r="Z44" s="93">
        <f>SUM(Z31:Z43)</f>
        <v>12</v>
      </c>
      <c r="AA44" s="66">
        <f>SUM(AA31:AA43)</f>
        <v>1390807.2300000002</v>
      </c>
    </row>
    <row r="45" spans="1:27" s="12" customFormat="1" ht="18.600000000000001" customHeight="1">
      <c r="A45" s="186"/>
      <c r="B45" s="187" t="s">
        <v>59</v>
      </c>
      <c r="C45" s="96"/>
      <c r="D45" s="101"/>
      <c r="E45" s="92"/>
      <c r="F45" s="101"/>
      <c r="G45" s="188"/>
      <c r="H45" s="188">
        <f>H46+H47+H48+H49</f>
        <v>25.75</v>
      </c>
      <c r="I45" s="66">
        <f>I46+I47+I48+I49</f>
        <v>2052542.3024999995</v>
      </c>
      <c r="J45" s="101"/>
      <c r="K45" s="66">
        <f>K46+K47+K48+K49</f>
        <v>3556656.7871249998</v>
      </c>
      <c r="L45" s="101"/>
      <c r="M45" s="66">
        <f>M46+M47+M48+M49</f>
        <v>355665.67871250003</v>
      </c>
      <c r="N45" s="101"/>
      <c r="O45" s="66">
        <f>O46+O47+O48+O49</f>
        <v>0</v>
      </c>
      <c r="P45" s="101"/>
      <c r="Q45" s="66">
        <f>Q46+Q47+Q48+Q49</f>
        <v>0</v>
      </c>
      <c r="R45" s="101"/>
      <c r="S45" s="66">
        <f>S46+S47+S48+S49</f>
        <v>0</v>
      </c>
      <c r="T45" s="101"/>
      <c r="U45" s="66">
        <f>U46+U47+U48+U49</f>
        <v>0</v>
      </c>
      <c r="V45" s="101"/>
      <c r="W45" s="66">
        <f>W46+W47+W48+W49</f>
        <v>0</v>
      </c>
      <c r="X45" s="66">
        <f>X46+X47+X48+X49</f>
        <v>355665.67871250003</v>
      </c>
      <c r="Y45" s="66">
        <f>Y46+Y47+Y48+Y49</f>
        <v>3912322.4658375001</v>
      </c>
      <c r="Z45" s="189">
        <f>Z46+Z47+Z48+Z49</f>
        <v>22</v>
      </c>
      <c r="AA45" s="66">
        <f>AA46+AA47+AA48+AA49</f>
        <v>2720527.9554000003</v>
      </c>
    </row>
    <row r="46" spans="1:27" s="55" customFormat="1" ht="18.600000000000001" customHeight="1">
      <c r="A46" s="190"/>
      <c r="B46" s="191" t="s">
        <v>126</v>
      </c>
      <c r="C46" s="192"/>
      <c r="D46" s="192"/>
      <c r="E46" s="192"/>
      <c r="F46" s="192"/>
      <c r="G46" s="192"/>
      <c r="H46" s="193">
        <f>H15</f>
        <v>3</v>
      </c>
      <c r="I46" s="66">
        <f>I15</f>
        <v>294655.05</v>
      </c>
      <c r="J46" s="194"/>
      <c r="K46" s="66">
        <f>K15</f>
        <v>1007720.2709999999</v>
      </c>
      <c r="L46" s="194"/>
      <c r="M46" s="66">
        <f>M15</f>
        <v>100772.02710000001</v>
      </c>
      <c r="N46" s="194"/>
      <c r="O46" s="66">
        <f>O15</f>
        <v>0</v>
      </c>
      <c r="P46" s="194"/>
      <c r="Q46" s="66">
        <f>Q15</f>
        <v>0</v>
      </c>
      <c r="R46" s="194"/>
      <c r="S46" s="66">
        <f>S15</f>
        <v>0</v>
      </c>
      <c r="T46" s="194"/>
      <c r="U46" s="66">
        <f>U15</f>
        <v>0</v>
      </c>
      <c r="V46" s="194"/>
      <c r="W46" s="66">
        <f>W15</f>
        <v>0</v>
      </c>
      <c r="X46" s="66">
        <f>X15</f>
        <v>100772.02710000001</v>
      </c>
      <c r="Y46" s="66">
        <f>Y15</f>
        <v>1108492.2981</v>
      </c>
      <c r="Z46" s="193">
        <f>Z15</f>
        <v>1</v>
      </c>
      <c r="AA46" s="66">
        <f>AA15</f>
        <v>357695.30340000003</v>
      </c>
    </row>
    <row r="47" spans="1:27" s="55" customFormat="1" ht="18.600000000000001" customHeight="1">
      <c r="A47" s="190"/>
      <c r="B47" s="152" t="s">
        <v>267</v>
      </c>
      <c r="C47" s="152"/>
      <c r="D47" s="152"/>
      <c r="E47" s="152"/>
      <c r="F47" s="152"/>
      <c r="G47" s="152"/>
      <c r="H47" s="193">
        <v>0</v>
      </c>
      <c r="I47" s="194">
        <v>0</v>
      </c>
      <c r="J47" s="194"/>
      <c r="K47" s="194">
        <v>0</v>
      </c>
      <c r="L47" s="194"/>
      <c r="M47" s="194">
        <v>0</v>
      </c>
      <c r="N47" s="194"/>
      <c r="O47" s="194">
        <v>0</v>
      </c>
      <c r="P47" s="194"/>
      <c r="Q47" s="194">
        <v>0</v>
      </c>
      <c r="R47" s="194"/>
      <c r="S47" s="194">
        <v>0</v>
      </c>
      <c r="T47" s="194"/>
      <c r="U47" s="194">
        <v>0</v>
      </c>
      <c r="V47" s="194"/>
      <c r="W47" s="194">
        <v>0</v>
      </c>
      <c r="X47" s="194">
        <v>0</v>
      </c>
      <c r="Y47" s="194">
        <v>0</v>
      </c>
      <c r="Z47" s="193">
        <v>0</v>
      </c>
      <c r="AA47" s="194">
        <v>0</v>
      </c>
    </row>
    <row r="48" spans="1:27" s="55" customFormat="1" ht="18.600000000000001" customHeight="1">
      <c r="A48" s="190"/>
      <c r="B48" s="152" t="s">
        <v>268</v>
      </c>
      <c r="C48" s="152"/>
      <c r="D48" s="152"/>
      <c r="E48" s="152"/>
      <c r="F48" s="152"/>
      <c r="G48" s="152"/>
      <c r="H48" s="193">
        <v>0</v>
      </c>
      <c r="I48" s="194">
        <v>0</v>
      </c>
      <c r="J48" s="194"/>
      <c r="K48" s="194">
        <v>0</v>
      </c>
      <c r="L48" s="194"/>
      <c r="M48" s="194">
        <v>0</v>
      </c>
      <c r="N48" s="194"/>
      <c r="O48" s="194">
        <v>0</v>
      </c>
      <c r="P48" s="194"/>
      <c r="Q48" s="194">
        <v>0</v>
      </c>
      <c r="R48" s="194"/>
      <c r="S48" s="194">
        <v>0</v>
      </c>
      <c r="T48" s="194"/>
      <c r="U48" s="194">
        <v>0</v>
      </c>
      <c r="V48" s="194"/>
      <c r="W48" s="194">
        <v>0</v>
      </c>
      <c r="X48" s="194">
        <v>0</v>
      </c>
      <c r="Y48" s="194">
        <v>0</v>
      </c>
      <c r="Z48" s="193">
        <v>0</v>
      </c>
      <c r="AA48" s="194">
        <v>0</v>
      </c>
    </row>
    <row r="49" spans="1:27" s="55" customFormat="1" ht="18.600000000000001" customHeight="1" thickBot="1">
      <c r="A49" s="195"/>
      <c r="B49" s="196" t="s">
        <v>127</v>
      </c>
      <c r="C49" s="197"/>
      <c r="D49" s="197"/>
      <c r="E49" s="197"/>
      <c r="F49" s="197"/>
      <c r="G49" s="197"/>
      <c r="H49" s="198">
        <f>H44+H29</f>
        <v>22.75</v>
      </c>
      <c r="I49" s="66">
        <f>I44+I29</f>
        <v>1757887.2524999995</v>
      </c>
      <c r="J49" s="199"/>
      <c r="K49" s="66">
        <f>K44+K29</f>
        <v>2548936.5161250001</v>
      </c>
      <c r="L49" s="199"/>
      <c r="M49" s="66">
        <f>M44+M29</f>
        <v>254893.65161249999</v>
      </c>
      <c r="N49" s="199"/>
      <c r="O49" s="66">
        <f>O44+O29</f>
        <v>0</v>
      </c>
      <c r="P49" s="199"/>
      <c r="Q49" s="66">
        <f>Q44+Q29</f>
        <v>0</v>
      </c>
      <c r="R49" s="199"/>
      <c r="S49" s="66">
        <f>S44+S29</f>
        <v>0</v>
      </c>
      <c r="T49" s="199"/>
      <c r="U49" s="66">
        <f>U44+U29</f>
        <v>0</v>
      </c>
      <c r="V49" s="199"/>
      <c r="W49" s="66">
        <f>W44+W29</f>
        <v>0</v>
      </c>
      <c r="X49" s="66">
        <f>X44+X29</f>
        <v>254893.65161249999</v>
      </c>
      <c r="Y49" s="66">
        <f>Y44+Y29</f>
        <v>2803830.1677374998</v>
      </c>
      <c r="Z49" s="199">
        <f>Z44+Z29</f>
        <v>21</v>
      </c>
      <c r="AA49" s="66">
        <f>AA44+AA29</f>
        <v>2362832.6520000002</v>
      </c>
    </row>
    <row r="50" spans="1:27" s="55" customFormat="1" ht="18.600000000000001" customHeight="1">
      <c r="A50" s="178" t="s">
        <v>269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80"/>
    </row>
    <row r="51" spans="1:27" s="55" customFormat="1" ht="18.600000000000001" customHeight="1">
      <c r="A51" s="68" t="s">
        <v>14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70"/>
    </row>
    <row r="52" spans="1:27" s="12" customFormat="1" ht="18.600000000000001" customHeight="1">
      <c r="A52" s="2">
        <v>1</v>
      </c>
      <c r="B52" s="200" t="s">
        <v>481</v>
      </c>
      <c r="C52" s="4" t="s">
        <v>19</v>
      </c>
      <c r="D52" s="4" t="s">
        <v>20</v>
      </c>
      <c r="E52" s="4" t="s">
        <v>18</v>
      </c>
      <c r="F52" s="4">
        <v>17697</v>
      </c>
      <c r="G52" s="4">
        <v>5.99</v>
      </c>
      <c r="H52" s="60">
        <v>1</v>
      </c>
      <c r="I52" s="5">
        <f t="shared" ref="I52" si="28">F52*G52*H52</f>
        <v>106005.03</v>
      </c>
      <c r="J52" s="7">
        <v>3.42</v>
      </c>
      <c r="K52" s="5">
        <f t="shared" ref="K52" si="29">I52*J52</f>
        <v>362537.20259999996</v>
      </c>
      <c r="L52" s="5">
        <v>10</v>
      </c>
      <c r="M52" s="5">
        <f t="shared" ref="M52" si="30">L52*K52/100</f>
        <v>36253.720259999995</v>
      </c>
      <c r="N52" s="4">
        <v>50</v>
      </c>
      <c r="O52" s="5">
        <f>F52*H52*N52%</f>
        <v>8848.5</v>
      </c>
      <c r="P52" s="4"/>
      <c r="Q52" s="4"/>
      <c r="R52" s="4"/>
      <c r="S52" s="4"/>
      <c r="T52" s="4"/>
      <c r="U52" s="4"/>
      <c r="V52" s="4"/>
      <c r="W52" s="4"/>
      <c r="X52" s="5">
        <f t="shared" ref="X52" si="31">M52+W52+O52+Q52+S52+U52</f>
        <v>45102.220259999995</v>
      </c>
      <c r="Y52" s="5">
        <f t="shared" ref="Y52" si="32">K52+X52</f>
        <v>407639.42285999993</v>
      </c>
      <c r="Z52" s="60">
        <v>1</v>
      </c>
      <c r="AA52" s="11">
        <f>K52*Z52</f>
        <v>362537.20259999996</v>
      </c>
    </row>
    <row r="53" spans="1:27" s="12" customFormat="1" ht="18.600000000000001" customHeight="1">
      <c r="A53" s="2">
        <v>2</v>
      </c>
      <c r="B53" s="3" t="s">
        <v>480</v>
      </c>
      <c r="C53" s="4" t="s">
        <v>21</v>
      </c>
      <c r="D53" s="4" t="s">
        <v>20</v>
      </c>
      <c r="E53" s="4"/>
      <c r="F53" s="4">
        <v>17697</v>
      </c>
      <c r="G53" s="4">
        <v>4.7699999999999996</v>
      </c>
      <c r="H53" s="60">
        <v>1</v>
      </c>
      <c r="I53" s="5">
        <f t="shared" ref="I53:I59" si="33">F53*G53*H53</f>
        <v>84414.689999999988</v>
      </c>
      <c r="J53" s="7">
        <v>3.42</v>
      </c>
      <c r="K53" s="5">
        <f t="shared" ref="K53:K59" si="34">I53*J53</f>
        <v>288698.23979999998</v>
      </c>
      <c r="L53" s="5">
        <v>10</v>
      </c>
      <c r="M53" s="5">
        <f t="shared" ref="M53:M58" si="35">L53*K53/100</f>
        <v>28869.823980000001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5">
        <f t="shared" ref="X53:X59" si="36">M53+W53+O53+Q53+S53+U53</f>
        <v>28869.823980000001</v>
      </c>
      <c r="Y53" s="5">
        <f t="shared" ref="Y53:Y59" si="37">K53+X53</f>
        <v>317568.06377999997</v>
      </c>
      <c r="Z53" s="60">
        <v>1</v>
      </c>
      <c r="AA53" s="11">
        <f>K53*Z53</f>
        <v>288698.23979999998</v>
      </c>
    </row>
    <row r="54" spans="1:27" s="12" customFormat="1" ht="18.600000000000001" customHeight="1">
      <c r="A54" s="2">
        <v>3</v>
      </c>
      <c r="B54" s="3" t="s">
        <v>480</v>
      </c>
      <c r="C54" s="4" t="s">
        <v>19</v>
      </c>
      <c r="D54" s="4" t="s">
        <v>20</v>
      </c>
      <c r="E54" s="4" t="s">
        <v>18</v>
      </c>
      <c r="F54" s="4">
        <v>17697</v>
      </c>
      <c r="G54" s="4">
        <v>5.99</v>
      </c>
      <c r="H54" s="4">
        <v>0.5</v>
      </c>
      <c r="I54" s="5">
        <f t="shared" si="33"/>
        <v>53002.514999999999</v>
      </c>
      <c r="J54" s="7">
        <v>3.42</v>
      </c>
      <c r="K54" s="5">
        <f t="shared" si="34"/>
        <v>181268.60129999998</v>
      </c>
      <c r="L54" s="5">
        <v>10</v>
      </c>
      <c r="M54" s="5">
        <f t="shared" si="35"/>
        <v>18126.860129999997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5">
        <f t="shared" si="36"/>
        <v>18126.860129999997</v>
      </c>
      <c r="Y54" s="5">
        <f t="shared" si="37"/>
        <v>199395.46142999997</v>
      </c>
      <c r="Z54" s="60"/>
      <c r="AA54" s="11"/>
    </row>
    <row r="55" spans="1:27" s="12" customFormat="1" ht="18.600000000000001" customHeight="1">
      <c r="A55" s="2">
        <v>4</v>
      </c>
      <c r="B55" s="3" t="s">
        <v>547</v>
      </c>
      <c r="C55" s="4" t="s">
        <v>21</v>
      </c>
      <c r="D55" s="60">
        <v>7</v>
      </c>
      <c r="E55" s="4"/>
      <c r="F55" s="4">
        <v>17697</v>
      </c>
      <c r="G55" s="4">
        <v>4.3499999999999996</v>
      </c>
      <c r="H55" s="60">
        <v>1</v>
      </c>
      <c r="I55" s="5">
        <f>F55*G55*H55</f>
        <v>76981.95</v>
      </c>
      <c r="J55" s="7">
        <v>3.42</v>
      </c>
      <c r="K55" s="5">
        <f>I55*J55</f>
        <v>263278.26899999997</v>
      </c>
      <c r="L55" s="5">
        <v>10</v>
      </c>
      <c r="M55" s="5">
        <f>L55*K55/100</f>
        <v>26327.826899999996</v>
      </c>
      <c r="N55" s="4">
        <v>50</v>
      </c>
      <c r="O55" s="5">
        <f>F55*H55*N55%</f>
        <v>8848.5</v>
      </c>
      <c r="P55" s="4"/>
      <c r="Q55" s="4"/>
      <c r="R55" s="4"/>
      <c r="S55" s="4"/>
      <c r="T55" s="4"/>
      <c r="U55" s="4"/>
      <c r="V55" s="4"/>
      <c r="W55" s="4"/>
      <c r="X55" s="5">
        <f>M55+W55+O55+Q55+S55+U55</f>
        <v>35176.3269</v>
      </c>
      <c r="Y55" s="5">
        <f>K55+X55</f>
        <v>298454.59589999996</v>
      </c>
      <c r="Z55" s="60">
        <v>1</v>
      </c>
      <c r="AA55" s="11">
        <f>K55*Z55</f>
        <v>263278.26899999997</v>
      </c>
    </row>
    <row r="56" spans="1:27" s="12" customFormat="1" ht="18.600000000000001" customHeight="1">
      <c r="A56" s="2">
        <v>5</v>
      </c>
      <c r="B56" s="3" t="s">
        <v>548</v>
      </c>
      <c r="C56" s="4" t="s">
        <v>21</v>
      </c>
      <c r="D56" s="4">
        <v>4.9000000000000004</v>
      </c>
      <c r="E56" s="4"/>
      <c r="F56" s="4">
        <v>17697</v>
      </c>
      <c r="G56" s="4">
        <v>4.26</v>
      </c>
      <c r="H56" s="60">
        <v>1</v>
      </c>
      <c r="I56" s="5">
        <f t="shared" ref="I56" si="38">F56*G56*H56</f>
        <v>75389.22</v>
      </c>
      <c r="J56" s="7">
        <v>3.42</v>
      </c>
      <c r="K56" s="5">
        <f t="shared" ref="K56" si="39">I56*J56</f>
        <v>257831.1324</v>
      </c>
      <c r="L56" s="5">
        <v>10</v>
      </c>
      <c r="M56" s="5">
        <f t="shared" ref="M56" si="40">L56*K56/100</f>
        <v>25783.113239999999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5">
        <f t="shared" ref="X56" si="41">M56+W56+O56+Q56+S56+U56</f>
        <v>25783.113239999999</v>
      </c>
      <c r="Y56" s="5">
        <f t="shared" ref="Y56" si="42">K56+X56</f>
        <v>283614.24563999998</v>
      </c>
      <c r="Z56" s="60">
        <v>1</v>
      </c>
      <c r="AA56" s="11">
        <f>K56*Z56</f>
        <v>257831.1324</v>
      </c>
    </row>
    <row r="57" spans="1:27" s="12" customFormat="1" ht="18.600000000000001" customHeight="1">
      <c r="A57" s="2">
        <v>6</v>
      </c>
      <c r="B57" s="3" t="s">
        <v>482</v>
      </c>
      <c r="C57" s="4" t="s">
        <v>21</v>
      </c>
      <c r="D57" s="4">
        <v>4.9000000000000004</v>
      </c>
      <c r="E57" s="4"/>
      <c r="F57" s="4">
        <v>17697</v>
      </c>
      <c r="G57" s="4">
        <v>4.26</v>
      </c>
      <c r="H57" s="60">
        <v>0.5</v>
      </c>
      <c r="I57" s="5">
        <f t="shared" ref="I57" si="43">F57*G57*H57</f>
        <v>37694.61</v>
      </c>
      <c r="J57" s="7">
        <v>3.42</v>
      </c>
      <c r="K57" s="5">
        <f t="shared" ref="K57" si="44">I57*J57</f>
        <v>128915.5662</v>
      </c>
      <c r="L57" s="5">
        <v>10</v>
      </c>
      <c r="M57" s="5">
        <f t="shared" ref="M57" si="45">L57*K57/100</f>
        <v>12891.556619999999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5">
        <f t="shared" ref="X57" si="46">M57+W57+O57+Q57+S57+U57</f>
        <v>12891.556619999999</v>
      </c>
      <c r="Y57" s="5">
        <f t="shared" ref="Y57" si="47">K57+X57</f>
        <v>141807.12281999999</v>
      </c>
      <c r="Z57" s="60"/>
      <c r="AA57" s="11"/>
    </row>
    <row r="58" spans="1:27" s="12" customFormat="1" ht="18.600000000000001" customHeight="1">
      <c r="A58" s="2">
        <v>7</v>
      </c>
      <c r="B58" s="3" t="s">
        <v>482</v>
      </c>
      <c r="C58" s="4" t="s">
        <v>21</v>
      </c>
      <c r="D58" s="60">
        <v>7</v>
      </c>
      <c r="E58" s="4"/>
      <c r="F58" s="4">
        <v>17697</v>
      </c>
      <c r="G58" s="4">
        <v>4.3499999999999996</v>
      </c>
      <c r="H58" s="60">
        <v>0.5</v>
      </c>
      <c r="I58" s="5">
        <f t="shared" si="33"/>
        <v>38490.974999999999</v>
      </c>
      <c r="J58" s="7">
        <v>3.42</v>
      </c>
      <c r="K58" s="5">
        <f t="shared" si="34"/>
        <v>131639.13449999999</v>
      </c>
      <c r="L58" s="5">
        <v>10</v>
      </c>
      <c r="M58" s="5">
        <f t="shared" si="35"/>
        <v>13163.913449999998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5">
        <f t="shared" si="36"/>
        <v>13163.913449999998</v>
      </c>
      <c r="Y58" s="5">
        <f t="shared" si="37"/>
        <v>144803.04794999998</v>
      </c>
      <c r="Z58" s="60"/>
      <c r="AA58" s="11"/>
    </row>
    <row r="59" spans="1:27" s="55" customFormat="1" ht="18.600000000000001" customHeight="1">
      <c r="A59" s="2">
        <v>8</v>
      </c>
      <c r="B59" s="3" t="s">
        <v>112</v>
      </c>
      <c r="C59" s="4" t="s">
        <v>19</v>
      </c>
      <c r="D59" s="4" t="s">
        <v>20</v>
      </c>
      <c r="E59" s="5" t="s">
        <v>18</v>
      </c>
      <c r="F59" s="4">
        <v>17697</v>
      </c>
      <c r="G59" s="4">
        <v>5.99</v>
      </c>
      <c r="H59" s="6">
        <v>1</v>
      </c>
      <c r="I59" s="5">
        <f t="shared" si="33"/>
        <v>106005.03</v>
      </c>
      <c r="J59" s="7">
        <v>3.42</v>
      </c>
      <c r="K59" s="5">
        <f t="shared" si="34"/>
        <v>362537.20259999996</v>
      </c>
      <c r="L59" s="5">
        <v>10</v>
      </c>
      <c r="M59" s="5">
        <f t="shared" ref="M59" si="48">K59*L59/100</f>
        <v>36253.720259999995</v>
      </c>
      <c r="N59" s="5"/>
      <c r="O59" s="5"/>
      <c r="P59" s="9"/>
      <c r="Q59" s="5"/>
      <c r="R59" s="5"/>
      <c r="S59" s="5"/>
      <c r="T59" s="5"/>
      <c r="U59" s="5"/>
      <c r="V59" s="5"/>
      <c r="W59" s="5"/>
      <c r="X59" s="5">
        <f t="shared" si="36"/>
        <v>36253.720259999995</v>
      </c>
      <c r="Y59" s="5">
        <f t="shared" si="37"/>
        <v>398790.92285999993</v>
      </c>
      <c r="Z59" s="10">
        <v>1</v>
      </c>
      <c r="AA59" s="11">
        <f>K59*Z59</f>
        <v>362537.20259999996</v>
      </c>
    </row>
    <row r="60" spans="1:27" s="94" customFormat="1" ht="18.600000000000001" customHeight="1">
      <c r="A60" s="185"/>
      <c r="B60" s="62" t="s">
        <v>22</v>
      </c>
      <c r="C60" s="61"/>
      <c r="D60" s="61"/>
      <c r="E60" s="61"/>
      <c r="F60" s="61"/>
      <c r="G60" s="61"/>
      <c r="H60" s="1">
        <f>SUM(H52:H59)</f>
        <v>6.5</v>
      </c>
      <c r="I60" s="66">
        <f>SUM(I52:I59)</f>
        <v>577984.02</v>
      </c>
      <c r="J60" s="64"/>
      <c r="K60" s="66">
        <f>SUM(K52:K59)</f>
        <v>1976705.3483999998</v>
      </c>
      <c r="L60" s="64"/>
      <c r="M60" s="66">
        <f>SUM(M52:M59)</f>
        <v>197670.53483999998</v>
      </c>
      <c r="N60" s="64"/>
      <c r="O60" s="66">
        <f>SUM(O52:O59)</f>
        <v>17697</v>
      </c>
      <c r="P60" s="64"/>
      <c r="Q60" s="66">
        <f>SUM(Q52:Q59)</f>
        <v>0</v>
      </c>
      <c r="R60" s="64"/>
      <c r="S60" s="66">
        <f>SUM(S52:S59)</f>
        <v>0</v>
      </c>
      <c r="T60" s="64"/>
      <c r="U60" s="66">
        <f>SUM(U52:U59)</f>
        <v>0</v>
      </c>
      <c r="V60" s="64"/>
      <c r="W60" s="66">
        <f t="shared" ref="W60:Y60" si="49">SUM(W52:W59)</f>
        <v>0</v>
      </c>
      <c r="X60" s="66">
        <f t="shared" si="49"/>
        <v>215367.53483999998</v>
      </c>
      <c r="Y60" s="66">
        <f t="shared" si="49"/>
        <v>2192072.8832399999</v>
      </c>
      <c r="Z60" s="93"/>
      <c r="AA60" s="66">
        <f>SUM(AA52:AA59)</f>
        <v>1534882.0463999999</v>
      </c>
    </row>
    <row r="61" spans="1:27" s="12" customFormat="1" ht="18.600000000000001" customHeight="1">
      <c r="A61" s="68" t="s">
        <v>23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</row>
    <row r="62" spans="1:27" s="12" customFormat="1" ht="18.600000000000001" customHeight="1">
      <c r="A62" s="71">
        <v>1</v>
      </c>
      <c r="B62" s="3" t="s">
        <v>24</v>
      </c>
      <c r="C62" s="4" t="s">
        <v>25</v>
      </c>
      <c r="D62" s="60" t="s">
        <v>20</v>
      </c>
      <c r="E62" s="4" t="s">
        <v>18</v>
      </c>
      <c r="F62" s="4">
        <v>17697</v>
      </c>
      <c r="G62" s="4">
        <v>5.55</v>
      </c>
      <c r="H62" s="60">
        <v>1</v>
      </c>
      <c r="I62" s="5">
        <f t="shared" ref="I62:I79" si="50">F62*G62*H62</f>
        <v>98218.349999999991</v>
      </c>
      <c r="J62" s="7">
        <v>2.34</v>
      </c>
      <c r="K62" s="5">
        <f>I62*J62</f>
        <v>229830.93899999995</v>
      </c>
      <c r="L62" s="5">
        <v>10</v>
      </c>
      <c r="M62" s="5">
        <f t="shared" ref="M62:M67" si="51">L62*K62/100</f>
        <v>22983.093899999996</v>
      </c>
      <c r="N62" s="5">
        <v>25</v>
      </c>
      <c r="O62" s="5">
        <f>(F62*H62)*N62/100</f>
        <v>4424.25</v>
      </c>
      <c r="P62" s="4"/>
      <c r="Q62" s="4"/>
      <c r="R62" s="4"/>
      <c r="S62" s="4"/>
      <c r="T62" s="4"/>
      <c r="U62" s="4"/>
      <c r="V62" s="4"/>
      <c r="W62" s="4"/>
      <c r="X62" s="5">
        <f t="shared" ref="X62:X79" si="52">M62+W62+O62+Q62+S62+U62</f>
        <v>27407.343899999996</v>
      </c>
      <c r="Y62" s="5">
        <f t="shared" ref="Y62:Y79" si="53">K62+X62</f>
        <v>257238.28289999996</v>
      </c>
      <c r="Z62" s="60">
        <v>1</v>
      </c>
      <c r="AA62" s="11">
        <f>K62*Z62</f>
        <v>229830.93899999995</v>
      </c>
    </row>
    <row r="63" spans="1:27" s="12" customFormat="1" ht="18.600000000000001" customHeight="1">
      <c r="A63" s="71">
        <v>2</v>
      </c>
      <c r="B63" s="200" t="s">
        <v>270</v>
      </c>
      <c r="C63" s="4" t="s">
        <v>30</v>
      </c>
      <c r="D63" s="4">
        <v>23.11</v>
      </c>
      <c r="E63" s="5" t="s">
        <v>18</v>
      </c>
      <c r="F63" s="4">
        <v>17697</v>
      </c>
      <c r="G63" s="4">
        <v>4.46</v>
      </c>
      <c r="H63" s="60">
        <v>1</v>
      </c>
      <c r="I63" s="5">
        <f t="shared" si="50"/>
        <v>78928.62</v>
      </c>
      <c r="J63" s="7">
        <v>2.34</v>
      </c>
      <c r="K63" s="5">
        <f>I63*J63</f>
        <v>184692.97079999998</v>
      </c>
      <c r="L63" s="5">
        <v>10</v>
      </c>
      <c r="M63" s="5">
        <f t="shared" si="51"/>
        <v>18469.29708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5">
        <f t="shared" si="52"/>
        <v>18469.29708</v>
      </c>
      <c r="Y63" s="5">
        <f t="shared" si="53"/>
        <v>203162.26787999997</v>
      </c>
      <c r="Z63" s="60">
        <v>1</v>
      </c>
      <c r="AA63" s="11">
        <f>K63*Z63</f>
        <v>184692.97079999998</v>
      </c>
    </row>
    <row r="64" spans="1:27" s="12" customFormat="1" ht="18.600000000000001" customHeight="1">
      <c r="A64" s="71">
        <v>3</v>
      </c>
      <c r="B64" s="3" t="s">
        <v>26</v>
      </c>
      <c r="C64" s="4" t="s">
        <v>30</v>
      </c>
      <c r="D64" s="4">
        <v>14.8</v>
      </c>
      <c r="E64" s="4" t="s">
        <v>18</v>
      </c>
      <c r="F64" s="4">
        <v>17697</v>
      </c>
      <c r="G64" s="4">
        <v>4.34</v>
      </c>
      <c r="H64" s="60">
        <v>1</v>
      </c>
      <c r="I64" s="5">
        <f t="shared" si="50"/>
        <v>76804.98</v>
      </c>
      <c r="J64" s="7">
        <v>2.34</v>
      </c>
      <c r="K64" s="5">
        <f>I64*J64</f>
        <v>179723.65319999997</v>
      </c>
      <c r="L64" s="5">
        <v>10</v>
      </c>
      <c r="M64" s="5">
        <f t="shared" si="51"/>
        <v>17972.365319999997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5">
        <f t="shared" si="52"/>
        <v>17972.365319999997</v>
      </c>
      <c r="Y64" s="5">
        <f t="shared" si="53"/>
        <v>197696.01851999998</v>
      </c>
      <c r="Z64" s="60">
        <v>1</v>
      </c>
      <c r="AA64" s="11">
        <f>K64*Z64</f>
        <v>179723.65319999997</v>
      </c>
    </row>
    <row r="65" spans="1:27" s="12" customFormat="1" ht="18.600000000000001" customHeight="1">
      <c r="A65" s="71">
        <v>4</v>
      </c>
      <c r="B65" s="3" t="s">
        <v>26</v>
      </c>
      <c r="C65" s="4" t="s">
        <v>30</v>
      </c>
      <c r="D65" s="4">
        <v>14.8</v>
      </c>
      <c r="E65" s="4" t="s">
        <v>18</v>
      </c>
      <c r="F65" s="4">
        <v>17697</v>
      </c>
      <c r="G65" s="4">
        <v>4.34</v>
      </c>
      <c r="H65" s="4">
        <v>0.5</v>
      </c>
      <c r="I65" s="5">
        <f t="shared" si="50"/>
        <v>38402.49</v>
      </c>
      <c r="J65" s="7">
        <v>2.34</v>
      </c>
      <c r="K65" s="5">
        <f>I65*J65</f>
        <v>89861.826599999986</v>
      </c>
      <c r="L65" s="5">
        <v>10</v>
      </c>
      <c r="M65" s="5">
        <f t="shared" si="51"/>
        <v>8986.1826599999986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5">
        <f t="shared" si="52"/>
        <v>8986.1826599999986</v>
      </c>
      <c r="Y65" s="5">
        <f t="shared" si="53"/>
        <v>98848.009259999992</v>
      </c>
      <c r="Z65" s="60"/>
      <c r="AA65" s="11"/>
    </row>
    <row r="66" spans="1:27" s="12" customFormat="1" ht="18.600000000000001" customHeight="1">
      <c r="A66" s="71">
        <v>5</v>
      </c>
      <c r="B66" s="3" t="s">
        <v>26</v>
      </c>
      <c r="C66" s="4" t="s">
        <v>31</v>
      </c>
      <c r="D66" s="60">
        <v>7.3</v>
      </c>
      <c r="E66" s="4"/>
      <c r="F66" s="4">
        <v>17697</v>
      </c>
      <c r="G66" s="4">
        <v>3.53</v>
      </c>
      <c r="H66" s="60">
        <v>1</v>
      </c>
      <c r="I66" s="5">
        <f>F66*G66*H66</f>
        <v>62470.409999999996</v>
      </c>
      <c r="J66" s="7">
        <v>2.34</v>
      </c>
      <c r="K66" s="5">
        <f>I66*J66</f>
        <v>146180.75939999998</v>
      </c>
      <c r="L66" s="5">
        <v>10</v>
      </c>
      <c r="M66" s="5">
        <f>L66*K66/100</f>
        <v>14618.075939999999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5">
        <f>M66+W66+O66+Q66+S66+U66</f>
        <v>14618.075939999999</v>
      </c>
      <c r="Y66" s="5">
        <f>K66+X66</f>
        <v>160798.83533999999</v>
      </c>
      <c r="Z66" s="60">
        <v>1</v>
      </c>
      <c r="AA66" s="11">
        <f>K66*Z66</f>
        <v>146180.75939999998</v>
      </c>
    </row>
    <row r="67" spans="1:27" s="12" customFormat="1" ht="18.600000000000001" customHeight="1">
      <c r="A67" s="71">
        <v>6</v>
      </c>
      <c r="B67" s="3" t="s">
        <v>26</v>
      </c>
      <c r="C67" s="4" t="s">
        <v>31</v>
      </c>
      <c r="D67" s="60">
        <v>7</v>
      </c>
      <c r="E67" s="4"/>
      <c r="F67" s="4">
        <v>17697</v>
      </c>
      <c r="G67" s="4">
        <v>3.53</v>
      </c>
      <c r="H67" s="60">
        <v>0.5</v>
      </c>
      <c r="I67" s="5">
        <f t="shared" si="50"/>
        <v>31235.204999999998</v>
      </c>
      <c r="J67" s="7">
        <v>2.34</v>
      </c>
      <c r="K67" s="5">
        <f t="shared" ref="K67:K79" si="54">I67*J67</f>
        <v>73090.37969999999</v>
      </c>
      <c r="L67" s="5">
        <v>10</v>
      </c>
      <c r="M67" s="5">
        <f t="shared" si="51"/>
        <v>7309.0379699999994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5">
        <f t="shared" si="52"/>
        <v>7309.0379699999994</v>
      </c>
      <c r="Y67" s="5">
        <f t="shared" si="53"/>
        <v>80399.417669999995</v>
      </c>
      <c r="Z67" s="60"/>
      <c r="AA67" s="11"/>
    </row>
    <row r="68" spans="1:27" s="12" customFormat="1" ht="18.600000000000001" customHeight="1">
      <c r="A68" s="71">
        <v>7</v>
      </c>
      <c r="B68" s="3" t="s">
        <v>271</v>
      </c>
      <c r="C68" s="4" t="s">
        <v>30</v>
      </c>
      <c r="D68" s="7" t="s">
        <v>20</v>
      </c>
      <c r="E68" s="5" t="s">
        <v>18</v>
      </c>
      <c r="F68" s="4">
        <v>17697</v>
      </c>
      <c r="G68" s="7">
        <v>4.53</v>
      </c>
      <c r="H68" s="6">
        <v>1</v>
      </c>
      <c r="I68" s="5">
        <f t="shared" si="50"/>
        <v>80167.41</v>
      </c>
      <c r="J68" s="7">
        <v>2.34</v>
      </c>
      <c r="K68" s="5">
        <f t="shared" si="54"/>
        <v>187591.73939999999</v>
      </c>
      <c r="L68" s="5">
        <v>10</v>
      </c>
      <c r="M68" s="5">
        <f t="shared" ref="M68:M79" si="55">K68*L68/100</f>
        <v>18759.173939999997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f t="shared" si="52"/>
        <v>18759.173939999997</v>
      </c>
      <c r="Y68" s="5">
        <f t="shared" si="53"/>
        <v>206350.91334</v>
      </c>
      <c r="Z68" s="10">
        <v>1</v>
      </c>
      <c r="AA68" s="11">
        <f>K68*Z68</f>
        <v>187591.73939999999</v>
      </c>
    </row>
    <row r="69" spans="1:27" s="55" customFormat="1" ht="18.600000000000001" customHeight="1">
      <c r="A69" s="71">
        <v>8</v>
      </c>
      <c r="B69" s="3" t="s">
        <v>272</v>
      </c>
      <c r="C69" s="4" t="s">
        <v>30</v>
      </c>
      <c r="D69" s="4" t="s">
        <v>20</v>
      </c>
      <c r="E69" s="5" t="s">
        <v>18</v>
      </c>
      <c r="F69" s="4">
        <v>17697</v>
      </c>
      <c r="G69" s="4">
        <v>4.53</v>
      </c>
      <c r="H69" s="6">
        <v>1</v>
      </c>
      <c r="I69" s="5">
        <f t="shared" si="50"/>
        <v>80167.41</v>
      </c>
      <c r="J69" s="7">
        <v>2.34</v>
      </c>
      <c r="K69" s="5">
        <f t="shared" si="54"/>
        <v>187591.73939999999</v>
      </c>
      <c r="L69" s="5">
        <v>10</v>
      </c>
      <c r="M69" s="5">
        <f t="shared" si="55"/>
        <v>18759.173939999997</v>
      </c>
      <c r="N69" s="5"/>
      <c r="O69" s="5"/>
      <c r="P69" s="9"/>
      <c r="Q69" s="5"/>
      <c r="R69" s="9"/>
      <c r="S69" s="5"/>
      <c r="T69" s="5"/>
      <c r="U69" s="5"/>
      <c r="V69" s="5"/>
      <c r="W69" s="5"/>
      <c r="X69" s="5">
        <f t="shared" si="52"/>
        <v>18759.173939999997</v>
      </c>
      <c r="Y69" s="5">
        <f t="shared" si="53"/>
        <v>206350.91334</v>
      </c>
      <c r="Z69" s="10">
        <v>1</v>
      </c>
      <c r="AA69" s="11">
        <f>K69*Z69</f>
        <v>187591.73939999999</v>
      </c>
    </row>
    <row r="70" spans="1:27" s="12" customFormat="1" ht="18.600000000000001" customHeight="1">
      <c r="A70" s="71">
        <v>9</v>
      </c>
      <c r="B70" s="3" t="s">
        <v>308</v>
      </c>
      <c r="C70" s="4" t="s">
        <v>30</v>
      </c>
      <c r="D70" s="60">
        <v>16.5</v>
      </c>
      <c r="E70" s="5" t="s">
        <v>18</v>
      </c>
      <c r="F70" s="4">
        <v>17697</v>
      </c>
      <c r="G70" s="7">
        <v>4.4000000000000004</v>
      </c>
      <c r="H70" s="74">
        <v>0.25</v>
      </c>
      <c r="I70" s="5">
        <f t="shared" ref="I70:I75" si="56">F70*G70*H70</f>
        <v>19466.7</v>
      </c>
      <c r="J70" s="7">
        <v>2.34</v>
      </c>
      <c r="K70" s="5">
        <f t="shared" ref="K70:K75" si="57">I70*J70</f>
        <v>45552.078000000001</v>
      </c>
      <c r="L70" s="5">
        <v>10</v>
      </c>
      <c r="M70" s="5">
        <f t="shared" ref="M70:M75" si="58">K70*L70/100</f>
        <v>4555.2078000000001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f t="shared" ref="X70:X75" si="59">M70+W70+O70+Q70+S70+U70</f>
        <v>4555.2078000000001</v>
      </c>
      <c r="Y70" s="5">
        <f t="shared" ref="Y70:Y75" si="60">K70+X70</f>
        <v>50107.285799999998</v>
      </c>
      <c r="Z70" s="10"/>
      <c r="AA70" s="11"/>
    </row>
    <row r="71" spans="1:27" s="208" customFormat="1" ht="18.600000000000001" customHeight="1">
      <c r="A71" s="71">
        <v>10</v>
      </c>
      <c r="B71" s="201" t="s">
        <v>308</v>
      </c>
      <c r="C71" s="202" t="s">
        <v>30</v>
      </c>
      <c r="D71" s="203">
        <v>16.5</v>
      </c>
      <c r="E71" s="204" t="s">
        <v>18</v>
      </c>
      <c r="F71" s="202">
        <v>17697</v>
      </c>
      <c r="G71" s="205">
        <v>4.4000000000000004</v>
      </c>
      <c r="H71" s="206">
        <v>1</v>
      </c>
      <c r="I71" s="204">
        <f t="shared" si="56"/>
        <v>77866.8</v>
      </c>
      <c r="J71" s="7">
        <v>2.34</v>
      </c>
      <c r="K71" s="5">
        <f t="shared" si="57"/>
        <v>182208.31200000001</v>
      </c>
      <c r="L71" s="204">
        <v>10</v>
      </c>
      <c r="M71" s="204">
        <f t="shared" si="58"/>
        <v>18220.831200000001</v>
      </c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5">
        <f t="shared" si="59"/>
        <v>18220.831200000001</v>
      </c>
      <c r="Y71" s="204">
        <f t="shared" si="60"/>
        <v>200429.14319999999</v>
      </c>
      <c r="Z71" s="206">
        <v>1</v>
      </c>
      <c r="AA71" s="207">
        <f>K71*Z71</f>
        <v>182208.31200000001</v>
      </c>
    </row>
    <row r="72" spans="1:27" s="12" customFormat="1" ht="18.600000000000001" customHeight="1">
      <c r="A72" s="71">
        <v>11</v>
      </c>
      <c r="B72" s="3" t="s">
        <v>308</v>
      </c>
      <c r="C72" s="4" t="s">
        <v>31</v>
      </c>
      <c r="D72" s="60" t="s">
        <v>20</v>
      </c>
      <c r="E72" s="5"/>
      <c r="F72" s="4">
        <v>17697</v>
      </c>
      <c r="G72" s="4">
        <v>3.73</v>
      </c>
      <c r="H72" s="6">
        <v>1</v>
      </c>
      <c r="I72" s="5">
        <f t="shared" si="56"/>
        <v>66009.81</v>
      </c>
      <c r="J72" s="7">
        <v>2.34</v>
      </c>
      <c r="K72" s="5">
        <f t="shared" si="57"/>
        <v>154462.95539999998</v>
      </c>
      <c r="L72" s="5">
        <v>10</v>
      </c>
      <c r="M72" s="5">
        <f t="shared" si="58"/>
        <v>15446.295539999997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f t="shared" si="59"/>
        <v>15446.295539999997</v>
      </c>
      <c r="Y72" s="5">
        <f t="shared" si="60"/>
        <v>169909.25093999997</v>
      </c>
      <c r="Z72" s="10">
        <v>1</v>
      </c>
      <c r="AA72" s="11">
        <f>K72*Z72</f>
        <v>154462.95539999998</v>
      </c>
    </row>
    <row r="73" spans="1:27" s="140" customFormat="1" ht="18.600000000000001" customHeight="1">
      <c r="A73" s="71">
        <v>12</v>
      </c>
      <c r="B73" s="3" t="s">
        <v>308</v>
      </c>
      <c r="C73" s="4" t="s">
        <v>30</v>
      </c>
      <c r="D73" s="60" t="s">
        <v>20</v>
      </c>
      <c r="E73" s="5" t="s">
        <v>18</v>
      </c>
      <c r="F73" s="4">
        <v>17697</v>
      </c>
      <c r="G73" s="4">
        <v>4.53</v>
      </c>
      <c r="H73" s="6">
        <v>1</v>
      </c>
      <c r="I73" s="5">
        <f t="shared" si="56"/>
        <v>80167.41</v>
      </c>
      <c r="J73" s="7">
        <v>2.34</v>
      </c>
      <c r="K73" s="5">
        <f t="shared" si="57"/>
        <v>187591.73939999999</v>
      </c>
      <c r="L73" s="5">
        <v>10</v>
      </c>
      <c r="M73" s="5">
        <f t="shared" si="58"/>
        <v>18759.173939999997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f t="shared" si="59"/>
        <v>18759.173939999997</v>
      </c>
      <c r="Y73" s="5">
        <f t="shared" si="60"/>
        <v>206350.91334</v>
      </c>
      <c r="Z73" s="6">
        <v>1</v>
      </c>
      <c r="AA73" s="11">
        <f>K73*Z73</f>
        <v>187591.73939999999</v>
      </c>
    </row>
    <row r="74" spans="1:27" s="12" customFormat="1" ht="18.600000000000001" customHeight="1">
      <c r="A74" s="71">
        <v>13</v>
      </c>
      <c r="B74" s="3" t="s">
        <v>308</v>
      </c>
      <c r="C74" s="4" t="s">
        <v>30</v>
      </c>
      <c r="D74" s="60">
        <v>13</v>
      </c>
      <c r="E74" s="5" t="s">
        <v>18</v>
      </c>
      <c r="F74" s="4">
        <v>17697</v>
      </c>
      <c r="G74" s="4">
        <v>4.34</v>
      </c>
      <c r="H74" s="6">
        <v>1</v>
      </c>
      <c r="I74" s="5">
        <f t="shared" si="56"/>
        <v>76804.98</v>
      </c>
      <c r="J74" s="7">
        <v>2.34</v>
      </c>
      <c r="K74" s="5">
        <f t="shared" si="57"/>
        <v>179723.65319999997</v>
      </c>
      <c r="L74" s="5">
        <v>10</v>
      </c>
      <c r="M74" s="5">
        <f t="shared" si="58"/>
        <v>17972.365319999997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f t="shared" si="59"/>
        <v>17972.365319999997</v>
      </c>
      <c r="Y74" s="5">
        <f t="shared" si="60"/>
        <v>197696.01851999998</v>
      </c>
      <c r="Z74" s="6">
        <v>1</v>
      </c>
      <c r="AA74" s="11">
        <f>K74*Z74</f>
        <v>179723.65319999997</v>
      </c>
    </row>
    <row r="75" spans="1:27" s="12" customFormat="1" ht="18.600000000000001" customHeight="1">
      <c r="A75" s="71">
        <v>14</v>
      </c>
      <c r="B75" s="3" t="s">
        <v>308</v>
      </c>
      <c r="C75" s="4" t="s">
        <v>31</v>
      </c>
      <c r="D75" s="60">
        <v>7</v>
      </c>
      <c r="E75" s="4"/>
      <c r="F75" s="4">
        <v>17697</v>
      </c>
      <c r="G75" s="4">
        <v>3.53</v>
      </c>
      <c r="H75" s="6">
        <v>1</v>
      </c>
      <c r="I75" s="5">
        <f t="shared" si="56"/>
        <v>62470.409999999996</v>
      </c>
      <c r="J75" s="7">
        <v>2.34</v>
      </c>
      <c r="K75" s="5">
        <f t="shared" si="57"/>
        <v>146180.75939999998</v>
      </c>
      <c r="L75" s="5">
        <v>10</v>
      </c>
      <c r="M75" s="5">
        <f t="shared" si="58"/>
        <v>14618.075939999999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f t="shared" si="59"/>
        <v>14618.075939999999</v>
      </c>
      <c r="Y75" s="5">
        <f t="shared" si="60"/>
        <v>160798.83533999999</v>
      </c>
      <c r="Z75" s="6"/>
      <c r="AA75" s="11"/>
    </row>
    <row r="76" spans="1:27" s="140" customFormat="1" ht="18.600000000000001" customHeight="1">
      <c r="A76" s="71">
        <v>15</v>
      </c>
      <c r="B76" s="3" t="s">
        <v>308</v>
      </c>
      <c r="C76" s="4" t="s">
        <v>31</v>
      </c>
      <c r="D76" s="60">
        <v>11.5</v>
      </c>
      <c r="E76" s="5"/>
      <c r="F76" s="4">
        <v>17697</v>
      </c>
      <c r="G76" s="4">
        <v>3.57</v>
      </c>
      <c r="H76" s="6">
        <v>1</v>
      </c>
      <c r="I76" s="5">
        <f t="shared" ref="I76" si="61">F76*G76*H76</f>
        <v>63178.289999999994</v>
      </c>
      <c r="J76" s="7">
        <v>2.34</v>
      </c>
      <c r="K76" s="5">
        <f t="shared" ref="K76" si="62">I76*J76</f>
        <v>147837.19859999997</v>
      </c>
      <c r="L76" s="5">
        <v>10</v>
      </c>
      <c r="M76" s="5">
        <f t="shared" ref="M76" si="63">K76*L76/100</f>
        <v>14783.719859999997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>
        <f t="shared" ref="X76" si="64">M76+W76+O76+Q76+S76+U76</f>
        <v>14783.719859999997</v>
      </c>
      <c r="Y76" s="5">
        <f t="shared" ref="Y76" si="65">K76+X76</f>
        <v>162620.91845999996</v>
      </c>
      <c r="Z76" s="6">
        <v>1</v>
      </c>
      <c r="AA76" s="11">
        <f>K76*Z76</f>
        <v>147837.19859999997</v>
      </c>
    </row>
    <row r="77" spans="1:27" s="140" customFormat="1" ht="18.600000000000001" customHeight="1">
      <c r="A77" s="71">
        <v>16</v>
      </c>
      <c r="B77" s="3" t="s">
        <v>308</v>
      </c>
      <c r="C77" s="4" t="s">
        <v>31</v>
      </c>
      <c r="D77" s="60">
        <v>2.4</v>
      </c>
      <c r="E77" s="5"/>
      <c r="F77" s="4">
        <v>17697</v>
      </c>
      <c r="G77" s="4">
        <v>3.41</v>
      </c>
      <c r="H77" s="6">
        <v>1</v>
      </c>
      <c r="I77" s="5">
        <f t="shared" ref="I77" si="66">F77*G77*H77</f>
        <v>60346.770000000004</v>
      </c>
      <c r="J77" s="7">
        <v>2.34</v>
      </c>
      <c r="K77" s="5">
        <f t="shared" ref="K77" si="67">I77*J77</f>
        <v>141211.4418</v>
      </c>
      <c r="L77" s="5">
        <v>10</v>
      </c>
      <c r="M77" s="5">
        <f t="shared" ref="M77" si="68">K77*L77/100</f>
        <v>14121.144180000001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f t="shared" ref="X77" si="69">M77+W77+O77+Q77+S77+U77</f>
        <v>14121.144180000001</v>
      </c>
      <c r="Y77" s="5">
        <f t="shared" ref="Y77" si="70">K77+X77</f>
        <v>155332.58598</v>
      </c>
      <c r="Z77" s="6">
        <v>1</v>
      </c>
      <c r="AA77" s="11">
        <f>K77*Z77</f>
        <v>141211.4418</v>
      </c>
    </row>
    <row r="78" spans="1:27" s="140" customFormat="1" ht="18.600000000000001" customHeight="1">
      <c r="A78" s="71">
        <v>17</v>
      </c>
      <c r="B78" s="3" t="s">
        <v>308</v>
      </c>
      <c r="C78" s="4" t="s">
        <v>31</v>
      </c>
      <c r="D78" s="7">
        <v>22.1</v>
      </c>
      <c r="E78" s="5"/>
      <c r="F78" s="4">
        <v>17697</v>
      </c>
      <c r="G78" s="4">
        <v>3.69</v>
      </c>
      <c r="H78" s="6">
        <v>1</v>
      </c>
      <c r="I78" s="5">
        <f>F78*G78*H78</f>
        <v>65301.93</v>
      </c>
      <c r="J78" s="7">
        <v>2.34</v>
      </c>
      <c r="K78" s="5">
        <f>I78*J78</f>
        <v>152806.51619999998</v>
      </c>
      <c r="L78" s="5">
        <v>10</v>
      </c>
      <c r="M78" s="5">
        <f>K78*L78/100</f>
        <v>15280.651619999997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f>M78+W78+O78+Q78+S78+U78</f>
        <v>15280.651619999997</v>
      </c>
      <c r="Y78" s="5">
        <f>K78+X78</f>
        <v>168087.16781999997</v>
      </c>
      <c r="Z78" s="6">
        <v>1</v>
      </c>
      <c r="AA78" s="11">
        <f>K78*Z78</f>
        <v>152806.51619999998</v>
      </c>
    </row>
    <row r="79" spans="1:27" s="59" customFormat="1" ht="18.600000000000001" customHeight="1">
      <c r="A79" s="71">
        <v>18</v>
      </c>
      <c r="B79" s="3" t="s">
        <v>144</v>
      </c>
      <c r="C79" s="4" t="s">
        <v>30</v>
      </c>
      <c r="D79" s="60">
        <v>7</v>
      </c>
      <c r="E79" s="5"/>
      <c r="F79" s="4">
        <v>17697</v>
      </c>
      <c r="G79" s="4">
        <v>3.53</v>
      </c>
      <c r="H79" s="74">
        <v>0.25</v>
      </c>
      <c r="I79" s="5">
        <f t="shared" si="50"/>
        <v>15617.602499999999</v>
      </c>
      <c r="J79" s="7">
        <v>2.34</v>
      </c>
      <c r="K79" s="5">
        <f t="shared" si="54"/>
        <v>36545.189849999995</v>
      </c>
      <c r="L79" s="5">
        <v>10</v>
      </c>
      <c r="M79" s="5">
        <f t="shared" si="55"/>
        <v>3654.5189849999997</v>
      </c>
      <c r="N79" s="5"/>
      <c r="O79" s="4"/>
      <c r="P79" s="4"/>
      <c r="Q79" s="4"/>
      <c r="R79" s="4"/>
      <c r="S79" s="4"/>
      <c r="T79" s="4"/>
      <c r="U79" s="4"/>
      <c r="V79" s="4"/>
      <c r="W79" s="4"/>
      <c r="X79" s="5">
        <f t="shared" si="52"/>
        <v>3654.5189849999997</v>
      </c>
      <c r="Y79" s="5">
        <f t="shared" si="53"/>
        <v>40199.708834999998</v>
      </c>
      <c r="Z79" s="10"/>
      <c r="AA79" s="11"/>
    </row>
    <row r="80" spans="1:27" s="94" customFormat="1" ht="18.600000000000001" customHeight="1">
      <c r="A80" s="209"/>
      <c r="B80" s="62" t="s">
        <v>22</v>
      </c>
      <c r="C80" s="61"/>
      <c r="D80" s="63"/>
      <c r="E80" s="64"/>
      <c r="F80" s="61"/>
      <c r="G80" s="61"/>
      <c r="H80" s="65">
        <f>SUM(H62:H79)</f>
        <v>15.5</v>
      </c>
      <c r="I80" s="66">
        <f>SUM(I62:I79)</f>
        <v>1133625.5775000001</v>
      </c>
      <c r="J80" s="66"/>
      <c r="K80" s="66">
        <f>SUM(K62:K79)</f>
        <v>2652683.8513500001</v>
      </c>
      <c r="L80" s="66"/>
      <c r="M80" s="66">
        <f>SUM(M62:M79)</f>
        <v>265268.38513499999</v>
      </c>
      <c r="N80" s="66"/>
      <c r="O80" s="66">
        <f>SUM(O62:O79)</f>
        <v>4424.25</v>
      </c>
      <c r="P80" s="66"/>
      <c r="Q80" s="66">
        <f>SUM(Q62:Q79)</f>
        <v>0</v>
      </c>
      <c r="R80" s="66"/>
      <c r="S80" s="66">
        <f>SUM(S62:S79)</f>
        <v>0</v>
      </c>
      <c r="T80" s="66"/>
      <c r="U80" s="66">
        <f>SUM(U62:U79)</f>
        <v>0</v>
      </c>
      <c r="V80" s="66"/>
      <c r="W80" s="66">
        <f t="shared" ref="W80:Y80" si="71">SUM(W62:W79)</f>
        <v>0</v>
      </c>
      <c r="X80" s="66">
        <f t="shared" si="71"/>
        <v>269692.63513500005</v>
      </c>
      <c r="Y80" s="66">
        <f t="shared" si="71"/>
        <v>2922376.4864850002</v>
      </c>
      <c r="Z80" s="93">
        <f>SUM(Z62:Z79)</f>
        <v>13</v>
      </c>
      <c r="AA80" s="66">
        <f>SUM(AA62:AA79)</f>
        <v>2261453.6178000001</v>
      </c>
    </row>
    <row r="81" spans="1:27" s="12" customFormat="1" ht="18.600000000000001" customHeight="1">
      <c r="A81" s="68" t="s">
        <v>32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70"/>
    </row>
    <row r="82" spans="1:27" s="12" customFormat="1" ht="18.600000000000001" customHeight="1">
      <c r="A82" s="71">
        <v>1</v>
      </c>
      <c r="B82" s="3" t="s">
        <v>423</v>
      </c>
      <c r="C82" s="4">
        <v>4</v>
      </c>
      <c r="D82" s="7"/>
      <c r="E82" s="5"/>
      <c r="F82" s="4">
        <v>17697</v>
      </c>
      <c r="G82" s="7">
        <v>2.89</v>
      </c>
      <c r="H82" s="6">
        <v>1</v>
      </c>
      <c r="I82" s="5">
        <f t="shared" ref="I82:I86" si="72">F82*G82*H82</f>
        <v>51144.33</v>
      </c>
      <c r="J82" s="7">
        <v>1.45</v>
      </c>
      <c r="K82" s="8">
        <f t="shared" ref="K82:K86" si="73">I82*J82</f>
        <v>74159.2785</v>
      </c>
      <c r="L82" s="5">
        <v>10</v>
      </c>
      <c r="M82" s="5">
        <f>L82*K82/100</f>
        <v>7415.92785</v>
      </c>
      <c r="N82" s="5"/>
      <c r="O82" s="5"/>
      <c r="P82" s="5">
        <v>30</v>
      </c>
      <c r="Q82" s="5">
        <f t="shared" ref="Q82:Q86" si="74">(F82*H82)*P82/100</f>
        <v>5309.1</v>
      </c>
      <c r="R82" s="5"/>
      <c r="S82" s="5"/>
      <c r="T82" s="5"/>
      <c r="U82" s="5"/>
      <c r="V82" s="5"/>
      <c r="W82" s="5"/>
      <c r="X82" s="5">
        <f t="shared" ref="X82:X86" si="75">M82+W82+O82+Q82+S82+U82</f>
        <v>12725.02785</v>
      </c>
      <c r="Y82" s="5">
        <f t="shared" ref="Y82:Y86" si="76">K82+X82</f>
        <v>86884.306349999999</v>
      </c>
      <c r="Z82" s="10">
        <v>1</v>
      </c>
      <c r="AA82" s="11">
        <f>K82*Z82</f>
        <v>74159.2785</v>
      </c>
    </row>
    <row r="83" spans="1:27" s="12" customFormat="1" ht="18.600000000000001" customHeight="1">
      <c r="A83" s="71">
        <v>2</v>
      </c>
      <c r="B83" s="3" t="s">
        <v>423</v>
      </c>
      <c r="C83" s="4">
        <v>4</v>
      </c>
      <c r="D83" s="7"/>
      <c r="E83" s="5"/>
      <c r="F83" s="4">
        <v>17697</v>
      </c>
      <c r="G83" s="7">
        <v>2.89</v>
      </c>
      <c r="H83" s="74">
        <v>0.25</v>
      </c>
      <c r="I83" s="5">
        <f t="shared" si="72"/>
        <v>12786.0825</v>
      </c>
      <c r="J83" s="7">
        <v>1.45</v>
      </c>
      <c r="K83" s="8">
        <f t="shared" si="73"/>
        <v>18539.819625</v>
      </c>
      <c r="L83" s="5">
        <v>10</v>
      </c>
      <c r="M83" s="5">
        <f>L83*K83/100</f>
        <v>1853.9819625</v>
      </c>
      <c r="N83" s="5"/>
      <c r="O83" s="5"/>
      <c r="P83" s="5">
        <v>30</v>
      </c>
      <c r="Q83" s="5">
        <f t="shared" si="74"/>
        <v>1327.2750000000001</v>
      </c>
      <c r="R83" s="5"/>
      <c r="S83" s="5"/>
      <c r="T83" s="5"/>
      <c r="U83" s="5"/>
      <c r="V83" s="5"/>
      <c r="W83" s="5"/>
      <c r="X83" s="5">
        <f t="shared" si="75"/>
        <v>3181.2569625000001</v>
      </c>
      <c r="Y83" s="5">
        <f t="shared" si="76"/>
        <v>21721.0765875</v>
      </c>
      <c r="Z83" s="10"/>
      <c r="AA83" s="11"/>
    </row>
    <row r="84" spans="1:27" s="12" customFormat="1" ht="18.600000000000001" customHeight="1">
      <c r="A84" s="2">
        <v>3</v>
      </c>
      <c r="B84" s="3" t="s">
        <v>522</v>
      </c>
      <c r="C84" s="4">
        <v>4</v>
      </c>
      <c r="D84" s="7"/>
      <c r="E84" s="5"/>
      <c r="F84" s="4">
        <v>17697</v>
      </c>
      <c r="G84" s="7">
        <v>2.89</v>
      </c>
      <c r="H84" s="6">
        <v>1</v>
      </c>
      <c r="I84" s="5">
        <f t="shared" si="72"/>
        <v>51144.33</v>
      </c>
      <c r="J84" s="7">
        <v>1.45</v>
      </c>
      <c r="K84" s="8">
        <f t="shared" si="73"/>
        <v>74159.2785</v>
      </c>
      <c r="L84" s="5">
        <v>10</v>
      </c>
      <c r="M84" s="5">
        <f t="shared" ref="M84:M86" si="77">K84*L84/100</f>
        <v>7415.92785</v>
      </c>
      <c r="N84" s="5"/>
      <c r="O84" s="5"/>
      <c r="P84" s="5">
        <v>30</v>
      </c>
      <c r="Q84" s="5">
        <f t="shared" si="74"/>
        <v>5309.1</v>
      </c>
      <c r="R84" s="5"/>
      <c r="S84" s="5"/>
      <c r="T84" s="5"/>
      <c r="U84" s="5"/>
      <c r="V84" s="5"/>
      <c r="W84" s="5"/>
      <c r="X84" s="5">
        <f t="shared" si="75"/>
        <v>12725.02785</v>
      </c>
      <c r="Y84" s="5">
        <f t="shared" si="76"/>
        <v>86884.306349999999</v>
      </c>
      <c r="Z84" s="10">
        <f>H84</f>
        <v>1</v>
      </c>
      <c r="AA84" s="11">
        <f>K84*Z84</f>
        <v>74159.2785</v>
      </c>
    </row>
    <row r="85" spans="1:27" s="12" customFormat="1" ht="18.600000000000001" customHeight="1">
      <c r="A85" s="71">
        <v>4</v>
      </c>
      <c r="B85" s="3" t="s">
        <v>124</v>
      </c>
      <c r="C85" s="4">
        <v>4</v>
      </c>
      <c r="D85" s="7"/>
      <c r="E85" s="5"/>
      <c r="F85" s="4">
        <v>17697</v>
      </c>
      <c r="G85" s="7">
        <v>2.89</v>
      </c>
      <c r="H85" s="6">
        <v>1</v>
      </c>
      <c r="I85" s="5">
        <f t="shared" si="72"/>
        <v>51144.33</v>
      </c>
      <c r="J85" s="7">
        <v>1.45</v>
      </c>
      <c r="K85" s="8">
        <f t="shared" si="73"/>
        <v>74159.2785</v>
      </c>
      <c r="L85" s="5">
        <v>10</v>
      </c>
      <c r="M85" s="5">
        <f t="shared" si="77"/>
        <v>7415.92785</v>
      </c>
      <c r="N85" s="5"/>
      <c r="O85" s="5"/>
      <c r="P85" s="5">
        <v>30</v>
      </c>
      <c r="Q85" s="5">
        <f t="shared" si="74"/>
        <v>5309.1</v>
      </c>
      <c r="R85" s="5"/>
      <c r="S85" s="5"/>
      <c r="T85" s="5">
        <v>30</v>
      </c>
      <c r="U85" s="5">
        <f t="shared" ref="U85:U86" si="78">F85*H85*T85/100</f>
        <v>5309.1</v>
      </c>
      <c r="V85" s="5"/>
      <c r="W85" s="5"/>
      <c r="X85" s="5">
        <f t="shared" si="75"/>
        <v>18034.127850000001</v>
      </c>
      <c r="Y85" s="5">
        <f t="shared" si="76"/>
        <v>92193.406350000005</v>
      </c>
      <c r="Z85" s="10">
        <f>H85</f>
        <v>1</v>
      </c>
      <c r="AA85" s="11">
        <f>K85*Z85</f>
        <v>74159.2785</v>
      </c>
    </row>
    <row r="86" spans="1:27" s="55" customFormat="1" ht="18.600000000000001" customHeight="1">
      <c r="A86" s="71">
        <v>5</v>
      </c>
      <c r="B86" s="3" t="s">
        <v>124</v>
      </c>
      <c r="C86" s="4">
        <v>4</v>
      </c>
      <c r="D86" s="7"/>
      <c r="E86" s="5"/>
      <c r="F86" s="4">
        <v>17697</v>
      </c>
      <c r="G86" s="7">
        <v>2.89</v>
      </c>
      <c r="H86" s="6">
        <v>1</v>
      </c>
      <c r="I86" s="5">
        <f t="shared" si="72"/>
        <v>51144.33</v>
      </c>
      <c r="J86" s="7">
        <v>1.45</v>
      </c>
      <c r="K86" s="8">
        <f t="shared" si="73"/>
        <v>74159.2785</v>
      </c>
      <c r="L86" s="5">
        <v>10</v>
      </c>
      <c r="M86" s="5">
        <f t="shared" si="77"/>
        <v>7415.92785</v>
      </c>
      <c r="N86" s="5"/>
      <c r="O86" s="5"/>
      <c r="P86" s="5">
        <v>30</v>
      </c>
      <c r="Q86" s="5">
        <f t="shared" si="74"/>
        <v>5309.1</v>
      </c>
      <c r="R86" s="9"/>
      <c r="S86" s="5"/>
      <c r="T86" s="5">
        <v>30</v>
      </c>
      <c r="U86" s="5">
        <f t="shared" si="78"/>
        <v>5309.1</v>
      </c>
      <c r="V86" s="5"/>
      <c r="W86" s="5"/>
      <c r="X86" s="5">
        <f t="shared" si="75"/>
        <v>18034.127850000001</v>
      </c>
      <c r="Y86" s="5">
        <f t="shared" si="76"/>
        <v>92193.406350000005</v>
      </c>
      <c r="Z86" s="10">
        <v>1</v>
      </c>
      <c r="AA86" s="11">
        <f>K86*Z86</f>
        <v>74159.2785</v>
      </c>
    </row>
    <row r="87" spans="1:27" s="12" customFormat="1" ht="18.600000000000001" customHeight="1">
      <c r="A87" s="71"/>
      <c r="B87" s="62" t="s">
        <v>22</v>
      </c>
      <c r="C87" s="61"/>
      <c r="D87" s="63"/>
      <c r="E87" s="5"/>
      <c r="F87" s="61"/>
      <c r="G87" s="61"/>
      <c r="H87" s="75">
        <f>SUM(H82:H86)</f>
        <v>4.25</v>
      </c>
      <c r="I87" s="66">
        <f>SUM(I82:I86)</f>
        <v>217363.40250000003</v>
      </c>
      <c r="J87" s="64"/>
      <c r="K87" s="66">
        <f>SUM(K82:K86)</f>
        <v>315176.93362500001</v>
      </c>
      <c r="L87" s="64"/>
      <c r="M87" s="66">
        <f>SUM(M82:M86)</f>
        <v>31517.693362500002</v>
      </c>
      <c r="N87" s="64"/>
      <c r="O87" s="66">
        <f>SUM(O82:O86)</f>
        <v>0</v>
      </c>
      <c r="P87" s="64"/>
      <c r="Q87" s="66">
        <f>SUM(Q82:Q86)</f>
        <v>22563.675000000003</v>
      </c>
      <c r="R87" s="64"/>
      <c r="S87" s="66">
        <f>SUM(S82:S86)</f>
        <v>0</v>
      </c>
      <c r="T87" s="64"/>
      <c r="U87" s="66">
        <f>SUM(U82:U86)</f>
        <v>10618.2</v>
      </c>
      <c r="V87" s="64"/>
      <c r="W87" s="66">
        <f t="shared" ref="W87:Y87" si="79">SUM(W82:W86)</f>
        <v>0</v>
      </c>
      <c r="X87" s="66">
        <f t="shared" si="79"/>
        <v>64699.568362500009</v>
      </c>
      <c r="Y87" s="66">
        <f t="shared" si="79"/>
        <v>379876.5019875</v>
      </c>
      <c r="Z87" s="130">
        <f>SUM(Z82:Z86)</f>
        <v>4</v>
      </c>
      <c r="AA87" s="66">
        <f>SUM(AA82:AA86)</f>
        <v>296637.114</v>
      </c>
    </row>
    <row r="88" spans="1:27" s="12" customFormat="1" ht="18.600000000000001" customHeight="1">
      <c r="A88" s="68" t="s">
        <v>34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70"/>
    </row>
    <row r="89" spans="1:27" s="12" customFormat="1" ht="18.600000000000001" customHeight="1">
      <c r="A89" s="2">
        <v>1</v>
      </c>
      <c r="B89" s="200" t="s">
        <v>390</v>
      </c>
      <c r="C89" s="4" t="s">
        <v>35</v>
      </c>
      <c r="D89" s="7">
        <v>19.11</v>
      </c>
      <c r="E89" s="5"/>
      <c r="F89" s="4">
        <v>17697</v>
      </c>
      <c r="G89" s="4">
        <v>4.6100000000000003</v>
      </c>
      <c r="H89" s="6">
        <v>1</v>
      </c>
      <c r="I89" s="5">
        <f t="shared" ref="I89:I95" si="80">F89*G89*H89</f>
        <v>81583.170000000013</v>
      </c>
      <c r="J89" s="7">
        <v>1.45</v>
      </c>
      <c r="K89" s="8">
        <f t="shared" ref="K89:K95" si="81">I89*J89</f>
        <v>118295.59650000001</v>
      </c>
      <c r="L89" s="5">
        <v>10</v>
      </c>
      <c r="M89" s="5">
        <f t="shared" ref="M89:M92" si="82">K89*L89/100</f>
        <v>11829.559650000001</v>
      </c>
      <c r="N89" s="5"/>
      <c r="O89" s="5"/>
      <c r="P89" s="5"/>
      <c r="Q89" s="5"/>
      <c r="R89" s="9"/>
      <c r="S89" s="5"/>
      <c r="T89" s="5"/>
      <c r="U89" s="5"/>
      <c r="V89" s="5"/>
      <c r="W89" s="5"/>
      <c r="X89" s="5">
        <f t="shared" ref="X89:X95" si="83">M89+W89+O89+Q89+S89+U89</f>
        <v>11829.559650000001</v>
      </c>
      <c r="Y89" s="5">
        <f t="shared" ref="Y89:Y95" si="84">K89+X89</f>
        <v>130125.15615000001</v>
      </c>
      <c r="Z89" s="10"/>
      <c r="AA89" s="11"/>
    </row>
    <row r="90" spans="1:27" s="12" customFormat="1" ht="18.600000000000001" customHeight="1">
      <c r="A90" s="2">
        <v>2</v>
      </c>
      <c r="B90" s="200" t="s">
        <v>264</v>
      </c>
      <c r="C90" s="4" t="s">
        <v>41</v>
      </c>
      <c r="D90" s="60" t="s">
        <v>20</v>
      </c>
      <c r="E90" s="5"/>
      <c r="F90" s="4">
        <v>17697</v>
      </c>
      <c r="G90" s="4">
        <v>3.29</v>
      </c>
      <c r="H90" s="74">
        <v>0.75</v>
      </c>
      <c r="I90" s="5">
        <f t="shared" si="80"/>
        <v>43667.347499999996</v>
      </c>
      <c r="J90" s="7">
        <v>1.45</v>
      </c>
      <c r="K90" s="8">
        <f t="shared" si="81"/>
        <v>63317.653874999989</v>
      </c>
      <c r="L90" s="5">
        <v>10</v>
      </c>
      <c r="M90" s="5">
        <f t="shared" si="82"/>
        <v>6331.7653874999987</v>
      </c>
      <c r="N90" s="5"/>
      <c r="O90" s="5"/>
      <c r="P90" s="5"/>
      <c r="Q90" s="5"/>
      <c r="R90" s="9"/>
      <c r="S90" s="5"/>
      <c r="T90" s="5"/>
      <c r="U90" s="5"/>
      <c r="V90" s="5"/>
      <c r="W90" s="5"/>
      <c r="X90" s="5">
        <f t="shared" si="83"/>
        <v>6331.7653874999987</v>
      </c>
      <c r="Y90" s="5">
        <f t="shared" si="84"/>
        <v>69649.419262499985</v>
      </c>
      <c r="Z90" s="10"/>
      <c r="AA90" s="11"/>
    </row>
    <row r="91" spans="1:27" s="12" customFormat="1" ht="18.600000000000001" customHeight="1">
      <c r="A91" s="2">
        <v>3</v>
      </c>
      <c r="B91" s="200" t="s">
        <v>264</v>
      </c>
      <c r="C91" s="4" t="s">
        <v>41</v>
      </c>
      <c r="D91" s="60">
        <v>7.1</v>
      </c>
      <c r="E91" s="5"/>
      <c r="F91" s="4">
        <v>17697</v>
      </c>
      <c r="G91" s="4">
        <v>3.12</v>
      </c>
      <c r="H91" s="74">
        <v>0.75</v>
      </c>
      <c r="I91" s="5">
        <f t="shared" si="80"/>
        <v>41410.979999999996</v>
      </c>
      <c r="J91" s="7">
        <v>1.45</v>
      </c>
      <c r="K91" s="8">
        <f t="shared" si="81"/>
        <v>60045.920999999995</v>
      </c>
      <c r="L91" s="5">
        <v>10</v>
      </c>
      <c r="M91" s="5">
        <f t="shared" si="82"/>
        <v>6004.5920999999998</v>
      </c>
      <c r="N91" s="5"/>
      <c r="O91" s="5"/>
      <c r="P91" s="5"/>
      <c r="Q91" s="5"/>
      <c r="R91" s="9"/>
      <c r="S91" s="5"/>
      <c r="T91" s="5"/>
      <c r="U91" s="5"/>
      <c r="V91" s="5"/>
      <c r="W91" s="5"/>
      <c r="X91" s="5">
        <f t="shared" si="83"/>
        <v>6004.5920999999998</v>
      </c>
      <c r="Y91" s="5">
        <f t="shared" si="84"/>
        <v>66050.513099999996</v>
      </c>
      <c r="Z91" s="133"/>
      <c r="AA91" s="11"/>
    </row>
    <row r="92" spans="1:27" s="12" customFormat="1" ht="18.600000000000001" customHeight="1">
      <c r="A92" s="2">
        <v>4</v>
      </c>
      <c r="B92" s="3" t="s">
        <v>261</v>
      </c>
      <c r="C92" s="4" t="s">
        <v>35</v>
      </c>
      <c r="D92" s="60">
        <v>2.6</v>
      </c>
      <c r="E92" s="5"/>
      <c r="F92" s="4">
        <v>17697</v>
      </c>
      <c r="G92" s="4">
        <v>4.1900000000000004</v>
      </c>
      <c r="H92" s="6">
        <v>1</v>
      </c>
      <c r="I92" s="5">
        <f t="shared" si="80"/>
        <v>74150.430000000008</v>
      </c>
      <c r="J92" s="7">
        <v>1.45</v>
      </c>
      <c r="K92" s="8">
        <f t="shared" si="81"/>
        <v>107518.1235</v>
      </c>
      <c r="L92" s="5">
        <v>10</v>
      </c>
      <c r="M92" s="5">
        <f t="shared" si="82"/>
        <v>10751.81235</v>
      </c>
      <c r="N92" s="5"/>
      <c r="O92" s="5"/>
      <c r="P92" s="5"/>
      <c r="Q92" s="210"/>
      <c r="R92" s="210"/>
      <c r="S92" s="210"/>
      <c r="T92" s="210"/>
      <c r="U92" s="210"/>
      <c r="V92" s="210"/>
      <c r="W92" s="210"/>
      <c r="X92" s="5">
        <f t="shared" si="83"/>
        <v>10751.81235</v>
      </c>
      <c r="Y92" s="5">
        <f t="shared" si="84"/>
        <v>118269.93585000001</v>
      </c>
      <c r="Z92" s="10">
        <v>1</v>
      </c>
      <c r="AA92" s="11">
        <f>K92*Z92</f>
        <v>107518.1235</v>
      </c>
    </row>
    <row r="93" spans="1:27" s="12" customFormat="1" ht="18.600000000000001" customHeight="1">
      <c r="A93" s="2">
        <v>5</v>
      </c>
      <c r="B93" s="211" t="s">
        <v>546</v>
      </c>
      <c r="C93" s="4" t="s">
        <v>35</v>
      </c>
      <c r="D93" s="60">
        <v>8.1</v>
      </c>
      <c r="E93" s="5"/>
      <c r="F93" s="4">
        <v>17697</v>
      </c>
      <c r="G93" s="4">
        <v>4.43</v>
      </c>
      <c r="H93" s="6">
        <v>1</v>
      </c>
      <c r="I93" s="5">
        <f t="shared" ref="I93" si="85">F93*G93*H93</f>
        <v>78397.709999999992</v>
      </c>
      <c r="J93" s="7">
        <v>1.45</v>
      </c>
      <c r="K93" s="8">
        <f t="shared" ref="K93" si="86">I93*J93</f>
        <v>113676.67949999998</v>
      </c>
      <c r="L93" s="5">
        <v>10</v>
      </c>
      <c r="M93" s="5">
        <f>K93*L93/100</f>
        <v>11367.667949999999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f t="shared" ref="X93" si="87">M93+W93+O93+Q93+S93+U93</f>
        <v>11367.667949999999</v>
      </c>
      <c r="Y93" s="5">
        <f t="shared" ref="Y93" si="88">K93+X93</f>
        <v>125044.34744999999</v>
      </c>
      <c r="Z93" s="10">
        <v>1</v>
      </c>
      <c r="AA93" s="11">
        <f>K93*Z93</f>
        <v>113676.67949999998</v>
      </c>
    </row>
    <row r="94" spans="1:27" s="12" customFormat="1" ht="18.600000000000001" customHeight="1">
      <c r="A94" s="2">
        <v>6</v>
      </c>
      <c r="B94" s="211" t="s">
        <v>87</v>
      </c>
      <c r="C94" s="4" t="s">
        <v>41</v>
      </c>
      <c r="D94" s="60">
        <v>11.1</v>
      </c>
      <c r="E94" s="5"/>
      <c r="F94" s="5">
        <v>17697</v>
      </c>
      <c r="G94" s="7">
        <v>3.16</v>
      </c>
      <c r="H94" s="6">
        <v>1</v>
      </c>
      <c r="I94" s="5">
        <f t="shared" si="80"/>
        <v>55922.520000000004</v>
      </c>
      <c r="J94" s="7">
        <v>1.45</v>
      </c>
      <c r="K94" s="8">
        <f t="shared" si="81"/>
        <v>81087.65400000001</v>
      </c>
      <c r="L94" s="5">
        <v>10</v>
      </c>
      <c r="M94" s="5">
        <f>K94*L94/100</f>
        <v>8108.7654000000002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f t="shared" si="83"/>
        <v>8108.7654000000002</v>
      </c>
      <c r="Y94" s="5">
        <f t="shared" si="84"/>
        <v>89196.419400000013</v>
      </c>
      <c r="Z94" s="10">
        <v>1</v>
      </c>
      <c r="AA94" s="11">
        <f>K94*Z94</f>
        <v>81087.65400000001</v>
      </c>
    </row>
    <row r="95" spans="1:27" s="12" customFormat="1" ht="18.600000000000001" customHeight="1">
      <c r="A95" s="2">
        <v>7</v>
      </c>
      <c r="B95" s="211" t="s">
        <v>87</v>
      </c>
      <c r="C95" s="4" t="s">
        <v>41</v>
      </c>
      <c r="D95" s="60">
        <v>11.1</v>
      </c>
      <c r="E95" s="5"/>
      <c r="F95" s="5">
        <v>17697</v>
      </c>
      <c r="G95" s="7">
        <v>3.16</v>
      </c>
      <c r="H95" s="74">
        <v>0.25</v>
      </c>
      <c r="I95" s="5">
        <f t="shared" si="80"/>
        <v>13980.630000000001</v>
      </c>
      <c r="J95" s="7">
        <v>1.45</v>
      </c>
      <c r="K95" s="8">
        <f t="shared" si="81"/>
        <v>20271.913500000002</v>
      </c>
      <c r="L95" s="5">
        <v>10</v>
      </c>
      <c r="M95" s="5">
        <f>K95*L95/100</f>
        <v>2027.1913500000001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f t="shared" si="83"/>
        <v>2027.1913500000001</v>
      </c>
      <c r="Y95" s="5">
        <f t="shared" si="84"/>
        <v>22299.104850000003</v>
      </c>
      <c r="Z95" s="10"/>
      <c r="AA95" s="11"/>
    </row>
    <row r="96" spans="1:27" s="12" customFormat="1" ht="18.600000000000001" customHeight="1">
      <c r="A96" s="2">
        <v>8</v>
      </c>
      <c r="B96" s="3" t="s">
        <v>47</v>
      </c>
      <c r="C96" s="4">
        <v>5</v>
      </c>
      <c r="D96" s="7"/>
      <c r="E96" s="5"/>
      <c r="F96" s="4">
        <v>17697</v>
      </c>
      <c r="G96" s="7">
        <v>2.92</v>
      </c>
      <c r="H96" s="6">
        <v>1</v>
      </c>
      <c r="I96" s="5">
        <f>F96*G96*H96</f>
        <v>51675.24</v>
      </c>
      <c r="J96" s="7">
        <v>1.45</v>
      </c>
      <c r="K96" s="8">
        <f>I96*J96</f>
        <v>74929.097999999998</v>
      </c>
      <c r="L96" s="5">
        <v>10</v>
      </c>
      <c r="M96" s="5">
        <f>K96*L96/100</f>
        <v>7492.9097999999994</v>
      </c>
      <c r="N96" s="5"/>
      <c r="O96" s="5"/>
      <c r="P96" s="5"/>
      <c r="Q96" s="5"/>
      <c r="R96" s="9"/>
      <c r="S96" s="5"/>
      <c r="T96" s="5">
        <v>30</v>
      </c>
      <c r="U96" s="5">
        <f t="shared" ref="U96" si="89">F96*H96*T96/100</f>
        <v>5309.1</v>
      </c>
      <c r="V96" s="5"/>
      <c r="W96" s="5"/>
      <c r="X96" s="5">
        <f>M96+W96+O96+Q96+S96+U96</f>
        <v>12802.0098</v>
      </c>
      <c r="Y96" s="5">
        <f>K96+X96</f>
        <v>87731.107799999998</v>
      </c>
      <c r="Z96" s="10">
        <v>1</v>
      </c>
      <c r="AA96" s="11">
        <f>K96*Z96</f>
        <v>74929.097999999998</v>
      </c>
    </row>
    <row r="97" spans="1:27" s="12" customFormat="1" ht="18.600000000000001" customHeight="1">
      <c r="A97" s="2">
        <v>9</v>
      </c>
      <c r="B97" s="3" t="s">
        <v>278</v>
      </c>
      <c r="C97" s="4">
        <v>4</v>
      </c>
      <c r="D97" s="7"/>
      <c r="E97" s="5"/>
      <c r="F97" s="4">
        <v>17697</v>
      </c>
      <c r="G97" s="4">
        <v>2.89</v>
      </c>
      <c r="H97" s="74">
        <v>0.25</v>
      </c>
      <c r="I97" s="5">
        <f>F97*G97*H97</f>
        <v>12786.0825</v>
      </c>
      <c r="J97" s="7">
        <v>1.45</v>
      </c>
      <c r="K97" s="8">
        <f>I97*J97</f>
        <v>18539.819625</v>
      </c>
      <c r="L97" s="5">
        <v>10</v>
      </c>
      <c r="M97" s="5">
        <f>K97*L97/100</f>
        <v>1853.9819625</v>
      </c>
      <c r="N97" s="5"/>
      <c r="O97" s="5"/>
      <c r="P97" s="5"/>
      <c r="Q97" s="5"/>
      <c r="R97" s="9"/>
      <c r="S97" s="5"/>
      <c r="T97" s="5"/>
      <c r="U97" s="5"/>
      <c r="V97" s="5"/>
      <c r="W97" s="5"/>
      <c r="X97" s="5">
        <f>M97+W97+O97+Q97+S97+U97</f>
        <v>1853.9819625</v>
      </c>
      <c r="Y97" s="5">
        <f>K97+X97</f>
        <v>20393.801587499998</v>
      </c>
      <c r="Z97" s="10"/>
      <c r="AA97" s="11"/>
    </row>
    <row r="98" spans="1:27" s="94" customFormat="1" ht="18.600000000000001" customHeight="1">
      <c r="A98" s="185"/>
      <c r="B98" s="62" t="s">
        <v>22</v>
      </c>
      <c r="C98" s="61"/>
      <c r="D98" s="93"/>
      <c r="E98" s="64"/>
      <c r="F98" s="64"/>
      <c r="G98" s="63"/>
      <c r="H98" s="65">
        <f>SUM(H89:H97)</f>
        <v>7</v>
      </c>
      <c r="I98" s="66">
        <f>SUM(I89:I97)</f>
        <v>453574.11</v>
      </c>
      <c r="J98" s="66"/>
      <c r="K98" s="66">
        <f>SUM(K89:K97)</f>
        <v>657682.4595</v>
      </c>
      <c r="L98" s="66"/>
      <c r="M98" s="66">
        <f>SUM(M89:M97)</f>
        <v>65768.245949999997</v>
      </c>
      <c r="N98" s="66"/>
      <c r="O98" s="66">
        <f>SUM(O89:O97)</f>
        <v>0</v>
      </c>
      <c r="P98" s="66"/>
      <c r="Q98" s="66">
        <f>SUM(Q89:Q97)</f>
        <v>0</v>
      </c>
      <c r="R98" s="66"/>
      <c r="S98" s="66">
        <f>SUM(S89:S97)</f>
        <v>0</v>
      </c>
      <c r="T98" s="66"/>
      <c r="U98" s="66">
        <f>SUM(U89:U97)</f>
        <v>5309.1</v>
      </c>
      <c r="V98" s="66"/>
      <c r="W98" s="66">
        <f>SUM(W89:W97)</f>
        <v>0</v>
      </c>
      <c r="X98" s="66">
        <f>SUM(X89:X97)</f>
        <v>71077.345949999988</v>
      </c>
      <c r="Y98" s="66">
        <f>SUM(Y89:Y97)</f>
        <v>728759.8054500001</v>
      </c>
      <c r="Z98" s="65">
        <f>SUM(Z89:Z97)</f>
        <v>4</v>
      </c>
      <c r="AA98" s="66">
        <f>SUM(AA89:AA97)</f>
        <v>377211.55499999999</v>
      </c>
    </row>
    <row r="99" spans="1:27" s="12" customFormat="1" ht="18.600000000000001" customHeight="1">
      <c r="A99" s="182" t="s">
        <v>533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4"/>
    </row>
    <row r="100" spans="1:27" s="12" customFormat="1" ht="18.600000000000001" customHeight="1">
      <c r="A100" s="68" t="s">
        <v>23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70"/>
    </row>
    <row r="101" spans="1:27" s="12" customFormat="1" ht="18.600000000000001" customHeight="1">
      <c r="A101" s="71">
        <v>1</v>
      </c>
      <c r="B101" s="3" t="s">
        <v>273</v>
      </c>
      <c r="C101" s="4" t="s">
        <v>31</v>
      </c>
      <c r="D101" s="7" t="s">
        <v>20</v>
      </c>
      <c r="E101" s="5"/>
      <c r="F101" s="4">
        <v>17697</v>
      </c>
      <c r="G101" s="4">
        <v>3.73</v>
      </c>
      <c r="H101" s="6">
        <v>1</v>
      </c>
      <c r="I101" s="5">
        <f t="shared" ref="I101" si="90">F101*G101*H101</f>
        <v>66009.81</v>
      </c>
      <c r="J101" s="7">
        <v>2.34</v>
      </c>
      <c r="K101" s="5">
        <f t="shared" ref="K101" si="91">I101*J101</f>
        <v>154462.95539999998</v>
      </c>
      <c r="L101" s="5">
        <v>10</v>
      </c>
      <c r="M101" s="5">
        <f t="shared" ref="M101" si="92">K101*L101/100</f>
        <v>15446.295539999997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f t="shared" ref="X101" si="93">M101+W101+O101+Q101+S101+U101</f>
        <v>15446.295539999997</v>
      </c>
      <c r="Y101" s="5">
        <f t="shared" ref="Y101" si="94">K101+X101</f>
        <v>169909.25093999997</v>
      </c>
      <c r="Z101" s="10">
        <v>1</v>
      </c>
      <c r="AA101" s="11">
        <f>K101*Z101</f>
        <v>154462.95539999998</v>
      </c>
    </row>
    <row r="102" spans="1:27" s="94" customFormat="1" ht="18.600000000000001" customHeight="1">
      <c r="A102" s="209"/>
      <c r="B102" s="62" t="s">
        <v>22</v>
      </c>
      <c r="C102" s="61"/>
      <c r="D102" s="63"/>
      <c r="E102" s="64"/>
      <c r="F102" s="61"/>
      <c r="G102" s="61"/>
      <c r="H102" s="65">
        <f>SUM(H101)</f>
        <v>1</v>
      </c>
      <c r="I102" s="66">
        <f>SUM(I101)</f>
        <v>66009.81</v>
      </c>
      <c r="J102" s="66"/>
      <c r="K102" s="66">
        <f>SUM(K101)</f>
        <v>154462.95539999998</v>
      </c>
      <c r="L102" s="66"/>
      <c r="M102" s="66">
        <f>SUM(M101)</f>
        <v>15446.295539999997</v>
      </c>
      <c r="N102" s="66"/>
      <c r="O102" s="66">
        <f>SUM(O101)</f>
        <v>0</v>
      </c>
      <c r="P102" s="66"/>
      <c r="Q102" s="66">
        <f>SUM(Q101)</f>
        <v>0</v>
      </c>
      <c r="R102" s="66"/>
      <c r="S102" s="66">
        <f>SUM(S101)</f>
        <v>0</v>
      </c>
      <c r="T102" s="66"/>
      <c r="U102" s="66">
        <f>SUM(U101)</f>
        <v>0</v>
      </c>
      <c r="V102" s="66"/>
      <c r="W102" s="66">
        <f>SUM(W101)</f>
        <v>0</v>
      </c>
      <c r="X102" s="66">
        <f t="shared" ref="X102:Y102" si="95">SUM(X101)</f>
        <v>15446.295539999997</v>
      </c>
      <c r="Y102" s="66">
        <f t="shared" si="95"/>
        <v>169909.25093999997</v>
      </c>
      <c r="Z102" s="65">
        <f t="shared" ref="Z102:AA102" si="96">SUM(Z101)</f>
        <v>1</v>
      </c>
      <c r="AA102" s="153">
        <f t="shared" si="96"/>
        <v>154462.95539999998</v>
      </c>
    </row>
    <row r="103" spans="1:27" s="12" customFormat="1" ht="18.600000000000001" customHeight="1">
      <c r="A103" s="68" t="s">
        <v>32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70"/>
    </row>
    <row r="104" spans="1:27" s="12" customFormat="1" ht="18.600000000000001" customHeight="1">
      <c r="A104" s="71">
        <v>1</v>
      </c>
      <c r="B104" s="3" t="s">
        <v>430</v>
      </c>
      <c r="C104" s="4">
        <v>4</v>
      </c>
      <c r="D104" s="7"/>
      <c r="E104" s="5"/>
      <c r="F104" s="4">
        <v>17697</v>
      </c>
      <c r="G104" s="7">
        <v>2.89</v>
      </c>
      <c r="H104" s="6">
        <v>0.5</v>
      </c>
      <c r="I104" s="5">
        <f>F104*G104*H104</f>
        <v>25572.165000000001</v>
      </c>
      <c r="J104" s="7">
        <v>1.45</v>
      </c>
      <c r="K104" s="8">
        <f>I104*J104</f>
        <v>37079.63925</v>
      </c>
      <c r="L104" s="5">
        <v>10</v>
      </c>
      <c r="M104" s="5">
        <f>K104*L104/100</f>
        <v>3707.963925</v>
      </c>
      <c r="N104" s="5"/>
      <c r="O104" s="5"/>
      <c r="P104" s="5"/>
      <c r="Q104" s="5"/>
      <c r="R104" s="9"/>
      <c r="S104" s="5"/>
      <c r="T104" s="5"/>
      <c r="U104" s="5"/>
      <c r="V104" s="5"/>
      <c r="W104" s="5"/>
      <c r="X104" s="5">
        <f>M104+W104+O104+Q104+S104+U104</f>
        <v>3707.963925</v>
      </c>
      <c r="Y104" s="5">
        <f>K104+X104</f>
        <v>40787.603174999997</v>
      </c>
      <c r="Z104" s="10">
        <v>1</v>
      </c>
      <c r="AA104" s="11">
        <f>K104*Z104</f>
        <v>37079.63925</v>
      </c>
    </row>
    <row r="105" spans="1:27" s="94" customFormat="1" ht="18.600000000000001" customHeight="1">
      <c r="A105" s="209"/>
      <c r="B105" s="62" t="s">
        <v>22</v>
      </c>
      <c r="C105" s="61"/>
      <c r="D105" s="63"/>
      <c r="E105" s="64"/>
      <c r="F105" s="61"/>
      <c r="G105" s="61"/>
      <c r="H105" s="65">
        <f>SUM(H104)</f>
        <v>0.5</v>
      </c>
      <c r="I105" s="66">
        <f>SUM(I104)</f>
        <v>25572.165000000001</v>
      </c>
      <c r="J105" s="66"/>
      <c r="K105" s="66">
        <f>SUM(K104)</f>
        <v>37079.63925</v>
      </c>
      <c r="L105" s="66"/>
      <c r="M105" s="66">
        <f>SUM(M104)</f>
        <v>3707.963925</v>
      </c>
      <c r="N105" s="66"/>
      <c r="O105" s="66">
        <f>SUM(O104)</f>
        <v>0</v>
      </c>
      <c r="P105" s="66"/>
      <c r="Q105" s="66">
        <f>SUM(Q104)</f>
        <v>0</v>
      </c>
      <c r="R105" s="66"/>
      <c r="S105" s="66">
        <f>SUM(S104)</f>
        <v>0</v>
      </c>
      <c r="T105" s="66"/>
      <c r="U105" s="66">
        <f>SUM(U104)</f>
        <v>0</v>
      </c>
      <c r="V105" s="66"/>
      <c r="W105" s="66">
        <f>SUM(W104)</f>
        <v>0</v>
      </c>
      <c r="X105" s="66">
        <f t="shared" ref="X105" si="97">SUM(X104)</f>
        <v>3707.963925</v>
      </c>
      <c r="Y105" s="66">
        <f t="shared" ref="Y105" si="98">SUM(Y104)</f>
        <v>40787.603174999997</v>
      </c>
      <c r="Z105" s="65">
        <f t="shared" ref="Z105" si="99">SUM(Z104)</f>
        <v>1</v>
      </c>
      <c r="AA105" s="66">
        <f>SUM(AA104)</f>
        <v>37079.63925</v>
      </c>
    </row>
    <row r="106" spans="1:27" s="12" customFormat="1" ht="18.600000000000001" customHeight="1">
      <c r="A106" s="68">
        <v>25572.165000000001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70"/>
    </row>
    <row r="107" spans="1:27" s="12" customFormat="1" ht="18.600000000000001" customHeight="1">
      <c r="A107" s="2">
        <v>1</v>
      </c>
      <c r="B107" s="3" t="s">
        <v>38</v>
      </c>
      <c r="C107" s="4" t="s">
        <v>37</v>
      </c>
      <c r="D107" s="60">
        <v>7</v>
      </c>
      <c r="E107" s="5"/>
      <c r="F107" s="4">
        <v>17697</v>
      </c>
      <c r="G107" s="7">
        <v>3.85</v>
      </c>
      <c r="H107" s="6">
        <v>1</v>
      </c>
      <c r="I107" s="5">
        <f t="shared" ref="I107:I111" si="100">F107*G107*H107</f>
        <v>68133.45</v>
      </c>
      <c r="J107" s="7">
        <v>2.34</v>
      </c>
      <c r="K107" s="8">
        <f t="shared" ref="K107:K111" si="101">I107*J107</f>
        <v>159432.27299999999</v>
      </c>
      <c r="L107" s="5">
        <v>10</v>
      </c>
      <c r="M107" s="5">
        <f t="shared" ref="M107:M111" si="102">L107*K107/100</f>
        <v>15943.2273</v>
      </c>
      <c r="N107" s="5"/>
      <c r="O107" s="5"/>
      <c r="P107" s="9"/>
      <c r="Q107" s="9"/>
      <c r="R107" s="5"/>
      <c r="S107" s="5"/>
      <c r="T107" s="5"/>
      <c r="U107" s="5"/>
      <c r="V107" s="5"/>
      <c r="W107" s="5"/>
      <c r="X107" s="5">
        <f t="shared" ref="X107:X111" si="103">M107+W107+O107+Q107+S107+U107</f>
        <v>15943.2273</v>
      </c>
      <c r="Y107" s="5">
        <f t="shared" ref="Y107:Y111" si="104">K107+X107</f>
        <v>175375.50029999999</v>
      </c>
      <c r="Z107" s="10"/>
      <c r="AA107" s="11"/>
    </row>
    <row r="108" spans="1:27" s="12" customFormat="1" ht="18.600000000000001" customHeight="1">
      <c r="A108" s="2">
        <v>2</v>
      </c>
      <c r="B108" s="3" t="s">
        <v>36</v>
      </c>
      <c r="C108" s="4" t="s">
        <v>31</v>
      </c>
      <c r="D108" s="60" t="s">
        <v>20</v>
      </c>
      <c r="E108" s="5"/>
      <c r="F108" s="4">
        <v>17697</v>
      </c>
      <c r="G108" s="4">
        <v>3.73</v>
      </c>
      <c r="H108" s="6">
        <v>1</v>
      </c>
      <c r="I108" s="5">
        <f>F108*G108*H108</f>
        <v>66009.81</v>
      </c>
      <c r="J108" s="7">
        <v>2.34</v>
      </c>
      <c r="K108" s="8">
        <f>I108*J108</f>
        <v>154462.95539999998</v>
      </c>
      <c r="L108" s="5">
        <v>10</v>
      </c>
      <c r="M108" s="5">
        <f>L108*K108/100</f>
        <v>15446.295539999997</v>
      </c>
      <c r="N108" s="4">
        <v>50</v>
      </c>
      <c r="O108" s="5">
        <f>F108*H108*N108%</f>
        <v>8848.5</v>
      </c>
      <c r="P108" s="9"/>
      <c r="Q108" s="9"/>
      <c r="R108" s="5"/>
      <c r="S108" s="5"/>
      <c r="T108" s="5"/>
      <c r="U108" s="5"/>
      <c r="V108" s="5"/>
      <c r="W108" s="5"/>
      <c r="X108" s="5">
        <f>M108+W108+O108+Q108+S108+U108</f>
        <v>24294.795539999999</v>
      </c>
      <c r="Y108" s="5">
        <f>K108+X108</f>
        <v>178757.75093999997</v>
      </c>
      <c r="Z108" s="10">
        <v>1</v>
      </c>
      <c r="AA108" s="11">
        <f>K108*Z108</f>
        <v>154462.95539999998</v>
      </c>
    </row>
    <row r="109" spans="1:27" s="12" customFormat="1" ht="18.600000000000001" customHeight="1">
      <c r="A109" s="2">
        <v>3</v>
      </c>
      <c r="B109" s="3" t="s">
        <v>274</v>
      </c>
      <c r="C109" s="4" t="s">
        <v>30</v>
      </c>
      <c r="D109" s="60" t="s">
        <v>20</v>
      </c>
      <c r="E109" s="5"/>
      <c r="F109" s="4">
        <v>17697</v>
      </c>
      <c r="G109" s="4">
        <v>3.73</v>
      </c>
      <c r="H109" s="6">
        <v>1</v>
      </c>
      <c r="I109" s="5">
        <f>F109*G109*H109</f>
        <v>66009.81</v>
      </c>
      <c r="J109" s="7">
        <v>2.34</v>
      </c>
      <c r="K109" s="8">
        <f>I109*J109</f>
        <v>154462.95539999998</v>
      </c>
      <c r="L109" s="5">
        <v>10</v>
      </c>
      <c r="M109" s="5">
        <f>L109*K109/100</f>
        <v>15446.295539999997</v>
      </c>
      <c r="N109" s="5"/>
      <c r="O109" s="5"/>
      <c r="P109" s="9"/>
      <c r="Q109" s="9"/>
      <c r="R109" s="5"/>
      <c r="S109" s="5"/>
      <c r="T109" s="5"/>
      <c r="U109" s="5"/>
      <c r="V109" s="5"/>
      <c r="W109" s="5"/>
      <c r="X109" s="5">
        <f>M109+W109+O109+Q109+S109+U109</f>
        <v>15446.295539999997</v>
      </c>
      <c r="Y109" s="5">
        <f>K109+X109</f>
        <v>169909.25093999997</v>
      </c>
      <c r="Z109" s="10">
        <v>1</v>
      </c>
      <c r="AA109" s="11">
        <f>K109*Z109</f>
        <v>154462.95539999998</v>
      </c>
    </row>
    <row r="110" spans="1:27" s="12" customFormat="1" ht="18.600000000000001" customHeight="1">
      <c r="A110" s="2">
        <v>4</v>
      </c>
      <c r="B110" s="3" t="s">
        <v>274</v>
      </c>
      <c r="C110" s="4" t="s">
        <v>30</v>
      </c>
      <c r="D110" s="60" t="s">
        <v>20</v>
      </c>
      <c r="E110" s="5"/>
      <c r="F110" s="4">
        <v>17697</v>
      </c>
      <c r="G110" s="4">
        <v>3.73</v>
      </c>
      <c r="H110" s="74">
        <v>0.25</v>
      </c>
      <c r="I110" s="5">
        <f t="shared" ref="I110" si="105">F110*G110*H110</f>
        <v>16502.452499999999</v>
      </c>
      <c r="J110" s="7">
        <v>2.34</v>
      </c>
      <c r="K110" s="8">
        <f t="shared" ref="K110" si="106">I110*J110</f>
        <v>38615.738849999994</v>
      </c>
      <c r="L110" s="5">
        <v>10</v>
      </c>
      <c r="M110" s="5">
        <f t="shared" ref="M110" si="107">L110*K110/100</f>
        <v>3861.5738849999993</v>
      </c>
      <c r="N110" s="5"/>
      <c r="O110" s="5"/>
      <c r="P110" s="9"/>
      <c r="Q110" s="9"/>
      <c r="R110" s="5"/>
      <c r="S110" s="5"/>
      <c r="T110" s="5"/>
      <c r="U110" s="5"/>
      <c r="V110" s="5"/>
      <c r="W110" s="5"/>
      <c r="X110" s="5">
        <f t="shared" ref="X110" si="108">M110+W110+O110+Q110+S110+U110</f>
        <v>3861.5738849999993</v>
      </c>
      <c r="Y110" s="5">
        <f t="shared" ref="Y110" si="109">K110+X110</f>
        <v>42477.312734999992</v>
      </c>
      <c r="Z110" s="10"/>
      <c r="AA110" s="11"/>
    </row>
    <row r="111" spans="1:27" s="12" customFormat="1" ht="18.600000000000001" customHeight="1">
      <c r="A111" s="2">
        <v>5</v>
      </c>
      <c r="B111" s="3" t="s">
        <v>524</v>
      </c>
      <c r="C111" s="4" t="s">
        <v>37</v>
      </c>
      <c r="D111" s="60">
        <v>1</v>
      </c>
      <c r="E111" s="5"/>
      <c r="F111" s="4">
        <v>17697</v>
      </c>
      <c r="G111" s="7">
        <v>3.58</v>
      </c>
      <c r="H111" s="6">
        <v>1</v>
      </c>
      <c r="I111" s="5">
        <f t="shared" si="100"/>
        <v>63355.26</v>
      </c>
      <c r="J111" s="7">
        <v>2.34</v>
      </c>
      <c r="K111" s="8">
        <f t="shared" si="101"/>
        <v>148251.30840000001</v>
      </c>
      <c r="L111" s="5">
        <v>10</v>
      </c>
      <c r="M111" s="5">
        <f t="shared" si="102"/>
        <v>14825.13084</v>
      </c>
      <c r="N111" s="5"/>
      <c r="O111" s="5"/>
      <c r="P111" s="9"/>
      <c r="Q111" s="9"/>
      <c r="R111" s="5"/>
      <c r="S111" s="5"/>
      <c r="T111" s="5"/>
      <c r="U111" s="5"/>
      <c r="V111" s="5"/>
      <c r="W111" s="5"/>
      <c r="X111" s="5">
        <f t="shared" si="103"/>
        <v>14825.13084</v>
      </c>
      <c r="Y111" s="5">
        <f t="shared" si="104"/>
        <v>163076.43924000001</v>
      </c>
      <c r="Z111" s="10">
        <v>1</v>
      </c>
      <c r="AA111" s="11">
        <f>K111*Z111</f>
        <v>148251.30840000001</v>
      </c>
    </row>
    <row r="112" spans="1:27" s="94" customFormat="1" ht="18.600000000000001" customHeight="1">
      <c r="A112" s="185"/>
      <c r="B112" s="62" t="s">
        <v>22</v>
      </c>
      <c r="C112" s="61"/>
      <c r="D112" s="93"/>
      <c r="E112" s="64"/>
      <c r="F112" s="61"/>
      <c r="G112" s="63"/>
      <c r="H112" s="75">
        <f>SUM(H107:H111)</f>
        <v>4.25</v>
      </c>
      <c r="I112" s="66">
        <f>SUM(I107:I111)</f>
        <v>280010.78250000003</v>
      </c>
      <c r="J112" s="66"/>
      <c r="K112" s="66">
        <f>SUM(K107:K111)</f>
        <v>655225.23104999994</v>
      </c>
      <c r="L112" s="66"/>
      <c r="M112" s="66">
        <f>SUM(M107:M111)</f>
        <v>65522.523104999993</v>
      </c>
      <c r="N112" s="66"/>
      <c r="O112" s="66">
        <f>SUM(O107:O111)</f>
        <v>8848.5</v>
      </c>
      <c r="P112" s="66"/>
      <c r="Q112" s="66">
        <f>SUM(Q107:Q111)</f>
        <v>0</v>
      </c>
      <c r="R112" s="66"/>
      <c r="S112" s="66">
        <f>SUM(S107:S111)</f>
        <v>0</v>
      </c>
      <c r="T112" s="66"/>
      <c r="U112" s="66">
        <f>SUM(U107:U111)</f>
        <v>0</v>
      </c>
      <c r="V112" s="66"/>
      <c r="W112" s="66">
        <f>SUM(W107:W111)</f>
        <v>0</v>
      </c>
      <c r="X112" s="66">
        <f>SUM(X107:X111)</f>
        <v>74371.023105</v>
      </c>
      <c r="Y112" s="66">
        <f>SUM(Y107:Y111)</f>
        <v>729596.25415499997</v>
      </c>
      <c r="Z112" s="65">
        <f>SUM(Z107:Z111)</f>
        <v>3</v>
      </c>
      <c r="AA112" s="153">
        <f>SUM(AA107:AA111)</f>
        <v>457177.21919999993</v>
      </c>
    </row>
    <row r="113" spans="1:27" s="219" customFormat="1" ht="18.600000000000001" customHeight="1" thickBot="1">
      <c r="A113" s="212"/>
      <c r="B113" s="213" t="s">
        <v>499</v>
      </c>
      <c r="C113" s="214"/>
      <c r="D113" s="215"/>
      <c r="E113" s="160"/>
      <c r="F113" s="214"/>
      <c r="G113" s="214"/>
      <c r="H113" s="216">
        <f>H102+H105+H112</f>
        <v>5.75</v>
      </c>
      <c r="I113" s="161">
        <f>I102+I105+I112</f>
        <v>371592.75750000007</v>
      </c>
      <c r="J113" s="161"/>
      <c r="K113" s="161">
        <f>K102+K105+K112</f>
        <v>846767.82569999993</v>
      </c>
      <c r="L113" s="161"/>
      <c r="M113" s="161">
        <f>M102+M105+M112</f>
        <v>84676.782569999981</v>
      </c>
      <c r="N113" s="161"/>
      <c r="O113" s="161">
        <f>O102+O105+O112</f>
        <v>8848.5</v>
      </c>
      <c r="P113" s="161"/>
      <c r="Q113" s="161">
        <f>Q102+Q105+Q112</f>
        <v>0</v>
      </c>
      <c r="R113" s="161"/>
      <c r="S113" s="161">
        <f>S102+S105+S112</f>
        <v>0</v>
      </c>
      <c r="T113" s="161"/>
      <c r="U113" s="161">
        <f>U102+U105+U112</f>
        <v>0</v>
      </c>
      <c r="V113" s="161"/>
      <c r="W113" s="161">
        <f>W102+W105+W112</f>
        <v>0</v>
      </c>
      <c r="X113" s="161">
        <f>X102+X105+X112</f>
        <v>93525.282569999996</v>
      </c>
      <c r="Y113" s="161">
        <f>Y102+Y105+Y112</f>
        <v>940293.10826999997</v>
      </c>
      <c r="Z113" s="217">
        <f>Z102+Z105+Z112</f>
        <v>5</v>
      </c>
      <c r="AA113" s="218">
        <f>AA102+AA105+AA112</f>
        <v>648719.81384999992</v>
      </c>
    </row>
    <row r="114" spans="1:27" s="12" customFormat="1" ht="18.600000000000001" customHeight="1">
      <c r="A114" s="182" t="s">
        <v>265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4"/>
    </row>
    <row r="115" spans="1:27" s="12" customFormat="1" ht="18.600000000000001" customHeight="1">
      <c r="A115" s="2">
        <v>1</v>
      </c>
      <c r="B115" s="3" t="s">
        <v>417</v>
      </c>
      <c r="C115" s="4" t="s">
        <v>35</v>
      </c>
      <c r="D115" s="60">
        <v>10.9</v>
      </c>
      <c r="E115" s="5"/>
      <c r="F115" s="4">
        <v>17697</v>
      </c>
      <c r="G115" s="4">
        <v>4.46</v>
      </c>
      <c r="H115" s="6">
        <v>1</v>
      </c>
      <c r="I115" s="5">
        <f>F115*G115*H115</f>
        <v>78928.62</v>
      </c>
      <c r="J115" s="7">
        <v>1.45</v>
      </c>
      <c r="K115" s="8">
        <f t="shared" ref="K115:K129" si="110">I115*J115</f>
        <v>114446.499</v>
      </c>
      <c r="L115" s="5">
        <v>10</v>
      </c>
      <c r="M115" s="5">
        <f t="shared" ref="M115:M129" si="111">K115*L115/100</f>
        <v>11444.6499</v>
      </c>
      <c r="N115" s="5"/>
      <c r="O115" s="5"/>
      <c r="P115" s="5"/>
      <c r="Q115" s="9"/>
      <c r="R115" s="9"/>
      <c r="S115" s="9"/>
      <c r="T115" s="9"/>
      <c r="U115" s="9"/>
      <c r="V115" s="9"/>
      <c r="W115" s="9"/>
      <c r="X115" s="5">
        <f t="shared" ref="X115:X129" si="112">M115+W115+O115+Q115+S115+U115</f>
        <v>11444.6499</v>
      </c>
      <c r="Y115" s="5">
        <f t="shared" ref="Y115:Y129" si="113">K115+X115</f>
        <v>125891.1489</v>
      </c>
      <c r="Z115" s="10">
        <v>1</v>
      </c>
      <c r="AA115" s="11">
        <f>K115*Z115</f>
        <v>114446.499</v>
      </c>
    </row>
    <row r="116" spans="1:27" s="12" customFormat="1" ht="18.600000000000001" customHeight="1">
      <c r="A116" s="2">
        <v>2</v>
      </c>
      <c r="B116" s="3" t="s">
        <v>42</v>
      </c>
      <c r="C116" s="4" t="s">
        <v>35</v>
      </c>
      <c r="D116" s="7">
        <v>7.11</v>
      </c>
      <c r="E116" s="5"/>
      <c r="F116" s="4">
        <v>17697</v>
      </c>
      <c r="G116" s="7">
        <v>4.43</v>
      </c>
      <c r="H116" s="6">
        <v>1</v>
      </c>
      <c r="I116" s="5">
        <f t="shared" ref="I116" si="114">F116*G116*H116</f>
        <v>78397.709999999992</v>
      </c>
      <c r="J116" s="7">
        <v>1.45</v>
      </c>
      <c r="K116" s="8">
        <f t="shared" ref="K116" si="115">I116*J116</f>
        <v>113676.67949999998</v>
      </c>
      <c r="L116" s="5">
        <v>10</v>
      </c>
      <c r="M116" s="5">
        <f t="shared" ref="M116" si="116">K116*L116/100</f>
        <v>11367.667949999999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>
        <f t="shared" si="112"/>
        <v>11367.667949999999</v>
      </c>
      <c r="Y116" s="5">
        <f t="shared" si="113"/>
        <v>125044.34744999999</v>
      </c>
      <c r="Z116" s="10">
        <v>1</v>
      </c>
      <c r="AA116" s="11">
        <f>K116*Z116</f>
        <v>113676.67949999998</v>
      </c>
    </row>
    <row r="117" spans="1:27" s="12" customFormat="1" ht="18.600000000000001" customHeight="1">
      <c r="A117" s="2">
        <v>3</v>
      </c>
      <c r="B117" s="3" t="s">
        <v>42</v>
      </c>
      <c r="C117" s="4" t="s">
        <v>35</v>
      </c>
      <c r="D117" s="7">
        <v>7.11</v>
      </c>
      <c r="E117" s="5"/>
      <c r="F117" s="4">
        <v>17697</v>
      </c>
      <c r="G117" s="7">
        <v>4.43</v>
      </c>
      <c r="H117" s="74">
        <v>0.25</v>
      </c>
      <c r="I117" s="5">
        <f>F117*G117*H117</f>
        <v>19599.427499999998</v>
      </c>
      <c r="J117" s="7">
        <v>1.45</v>
      </c>
      <c r="K117" s="8">
        <f>I117*J117</f>
        <v>28419.169874999996</v>
      </c>
      <c r="L117" s="5">
        <v>10</v>
      </c>
      <c r="M117" s="5">
        <f>K117*L117/100</f>
        <v>2841.9169874999998</v>
      </c>
      <c r="N117" s="5"/>
      <c r="O117" s="5"/>
      <c r="P117" s="5"/>
      <c r="Q117" s="9"/>
      <c r="R117" s="9"/>
      <c r="S117" s="9"/>
      <c r="T117" s="9"/>
      <c r="U117" s="9"/>
      <c r="V117" s="9"/>
      <c r="W117" s="9"/>
      <c r="X117" s="5">
        <f>M117+W117+O117+Q117+S117+U117</f>
        <v>2841.9169874999998</v>
      </c>
      <c r="Y117" s="5">
        <f>K117+X117</f>
        <v>31261.086862499997</v>
      </c>
      <c r="Z117" s="10"/>
      <c r="AA117" s="11"/>
    </row>
    <row r="118" spans="1:27" s="12" customFormat="1" ht="18.600000000000001" customHeight="1">
      <c r="A118" s="2">
        <v>4</v>
      </c>
      <c r="B118" s="3" t="s">
        <v>42</v>
      </c>
      <c r="C118" s="4" t="s">
        <v>39</v>
      </c>
      <c r="D118" s="60">
        <v>0.1</v>
      </c>
      <c r="E118" s="5"/>
      <c r="F118" s="4">
        <v>17697</v>
      </c>
      <c r="G118" s="7">
        <v>3.31</v>
      </c>
      <c r="H118" s="6">
        <v>1</v>
      </c>
      <c r="I118" s="5">
        <f t="shared" ref="I118:I119" si="117">F118*G118*H118</f>
        <v>58577.07</v>
      </c>
      <c r="J118" s="7">
        <v>1.45</v>
      </c>
      <c r="K118" s="8">
        <f t="shared" ref="K118:K119" si="118">I118*J118</f>
        <v>84936.751499999998</v>
      </c>
      <c r="L118" s="5">
        <v>10</v>
      </c>
      <c r="M118" s="5">
        <f t="shared" ref="M118:M119" si="119">K118*L118/100</f>
        <v>8493.6751500000009</v>
      </c>
      <c r="N118" s="5"/>
      <c r="O118" s="5"/>
      <c r="P118" s="5"/>
      <c r="Q118" s="9"/>
      <c r="R118" s="9"/>
      <c r="S118" s="9"/>
      <c r="T118" s="9"/>
      <c r="U118" s="9"/>
      <c r="V118" s="9"/>
      <c r="W118" s="9"/>
      <c r="X118" s="5">
        <f t="shared" ref="X118:X119" si="120">M118+W118+O118+Q118+S118+U118</f>
        <v>8493.6751500000009</v>
      </c>
      <c r="Y118" s="5">
        <f t="shared" ref="Y118:Y119" si="121">K118+X118</f>
        <v>93430.426649999994</v>
      </c>
      <c r="Z118" s="10">
        <v>1</v>
      </c>
      <c r="AA118" s="11">
        <f>K118*Z118</f>
        <v>84936.751499999998</v>
      </c>
    </row>
    <row r="119" spans="1:27" s="12" customFormat="1" ht="18.600000000000001" customHeight="1">
      <c r="A119" s="2">
        <v>5</v>
      </c>
      <c r="B119" s="3" t="s">
        <v>42</v>
      </c>
      <c r="C119" s="4" t="s">
        <v>35</v>
      </c>
      <c r="D119" s="7">
        <v>7.11</v>
      </c>
      <c r="E119" s="5"/>
      <c r="F119" s="4">
        <v>17697</v>
      </c>
      <c r="G119" s="7">
        <v>4.43</v>
      </c>
      <c r="H119" s="74">
        <v>0.25</v>
      </c>
      <c r="I119" s="5">
        <f t="shared" si="117"/>
        <v>19599.427499999998</v>
      </c>
      <c r="J119" s="7">
        <v>1.45</v>
      </c>
      <c r="K119" s="8">
        <f t="shared" si="118"/>
        <v>28419.169874999996</v>
      </c>
      <c r="L119" s="5">
        <v>10</v>
      </c>
      <c r="M119" s="5">
        <f t="shared" si="119"/>
        <v>2841.9169874999998</v>
      </c>
      <c r="N119" s="5"/>
      <c r="O119" s="5"/>
      <c r="P119" s="5"/>
      <c r="Q119" s="9"/>
      <c r="R119" s="9"/>
      <c r="S119" s="9"/>
      <c r="T119" s="9"/>
      <c r="U119" s="9"/>
      <c r="V119" s="9"/>
      <c r="W119" s="9"/>
      <c r="X119" s="5">
        <f t="shared" si="120"/>
        <v>2841.9169874999998</v>
      </c>
      <c r="Y119" s="5">
        <f t="shared" si="121"/>
        <v>31261.086862499997</v>
      </c>
      <c r="Z119" s="10"/>
      <c r="AA119" s="11"/>
    </row>
    <row r="120" spans="1:27" s="12" customFormat="1" ht="18.600000000000001" customHeight="1">
      <c r="A120" s="2">
        <v>6</v>
      </c>
      <c r="B120" s="220" t="s">
        <v>266</v>
      </c>
      <c r="C120" s="4" t="s">
        <v>35</v>
      </c>
      <c r="D120" s="60">
        <v>4.4000000000000004</v>
      </c>
      <c r="E120" s="5"/>
      <c r="F120" s="4">
        <v>17697</v>
      </c>
      <c r="G120" s="4">
        <v>4.2300000000000004</v>
      </c>
      <c r="H120" s="6">
        <v>1</v>
      </c>
      <c r="I120" s="5">
        <f t="shared" ref="I120:I125" si="122">F120*G120*H120</f>
        <v>74858.310000000012</v>
      </c>
      <c r="J120" s="7">
        <v>1.45</v>
      </c>
      <c r="K120" s="8">
        <f t="shared" si="110"/>
        <v>108544.54950000001</v>
      </c>
      <c r="L120" s="5">
        <v>10</v>
      </c>
      <c r="M120" s="5">
        <f t="shared" si="111"/>
        <v>10854.454950000001</v>
      </c>
      <c r="N120" s="5"/>
      <c r="O120" s="5"/>
      <c r="P120" s="5"/>
      <c r="Q120" s="9"/>
      <c r="R120" s="5"/>
      <c r="S120" s="5"/>
      <c r="T120" s="5"/>
      <c r="U120" s="5"/>
      <c r="V120" s="5"/>
      <c r="W120" s="5"/>
      <c r="X120" s="5">
        <f t="shared" si="112"/>
        <v>10854.454950000001</v>
      </c>
      <c r="Y120" s="5">
        <f t="shared" si="113"/>
        <v>119399.00445000001</v>
      </c>
      <c r="Z120" s="10">
        <v>1</v>
      </c>
      <c r="AA120" s="11">
        <f>K120*Z120</f>
        <v>108544.54950000001</v>
      </c>
    </row>
    <row r="121" spans="1:27" s="12" customFormat="1" ht="18.600000000000001" customHeight="1">
      <c r="A121" s="2">
        <v>7</v>
      </c>
      <c r="B121" s="220" t="s">
        <v>266</v>
      </c>
      <c r="C121" s="4" t="s">
        <v>35</v>
      </c>
      <c r="D121" s="60">
        <v>4.4000000000000004</v>
      </c>
      <c r="E121" s="5"/>
      <c r="F121" s="4">
        <v>17697</v>
      </c>
      <c r="G121" s="7">
        <v>4.2300000000000004</v>
      </c>
      <c r="H121" s="6">
        <v>0.5</v>
      </c>
      <c r="I121" s="5">
        <f t="shared" si="122"/>
        <v>37429.155000000006</v>
      </c>
      <c r="J121" s="7">
        <v>1.45</v>
      </c>
      <c r="K121" s="8">
        <f t="shared" si="110"/>
        <v>54272.274750000004</v>
      </c>
      <c r="L121" s="5">
        <v>10</v>
      </c>
      <c r="M121" s="5">
        <f t="shared" si="111"/>
        <v>5427.2274750000006</v>
      </c>
      <c r="N121" s="5"/>
      <c r="O121" s="5"/>
      <c r="P121" s="5"/>
      <c r="Q121" s="9"/>
      <c r="R121" s="5"/>
      <c r="S121" s="5"/>
      <c r="T121" s="5"/>
      <c r="U121" s="5"/>
      <c r="V121" s="5"/>
      <c r="W121" s="5"/>
      <c r="X121" s="5">
        <f t="shared" si="112"/>
        <v>5427.2274750000006</v>
      </c>
      <c r="Y121" s="5">
        <f t="shared" si="113"/>
        <v>59699.502225000004</v>
      </c>
      <c r="Z121" s="10"/>
      <c r="AA121" s="11"/>
    </row>
    <row r="122" spans="1:27" s="12" customFormat="1" ht="18.600000000000001" customHeight="1">
      <c r="A122" s="2">
        <v>8</v>
      </c>
      <c r="B122" s="220" t="s">
        <v>525</v>
      </c>
      <c r="C122" s="4" t="s">
        <v>35</v>
      </c>
      <c r="D122" s="60">
        <v>4.0999999999999996</v>
      </c>
      <c r="E122" s="5"/>
      <c r="F122" s="5">
        <v>17697</v>
      </c>
      <c r="G122" s="7">
        <v>4.2300000000000004</v>
      </c>
      <c r="H122" s="6">
        <v>1</v>
      </c>
      <c r="I122" s="5">
        <f t="shared" si="122"/>
        <v>74858.310000000012</v>
      </c>
      <c r="J122" s="7">
        <v>1.45</v>
      </c>
      <c r="K122" s="8">
        <f t="shared" si="110"/>
        <v>108544.54950000001</v>
      </c>
      <c r="L122" s="5">
        <v>10</v>
      </c>
      <c r="M122" s="5">
        <f t="shared" si="111"/>
        <v>10854.454950000001</v>
      </c>
      <c r="N122" s="5"/>
      <c r="O122" s="5"/>
      <c r="P122" s="5"/>
      <c r="Q122" s="9"/>
      <c r="R122" s="5"/>
      <c r="S122" s="5"/>
      <c r="T122" s="5"/>
      <c r="U122" s="5"/>
      <c r="V122" s="5"/>
      <c r="W122" s="5"/>
      <c r="X122" s="5">
        <f t="shared" si="112"/>
        <v>10854.454950000001</v>
      </c>
      <c r="Y122" s="5">
        <f t="shared" si="113"/>
        <v>119399.00445000001</v>
      </c>
      <c r="Z122" s="10">
        <v>1</v>
      </c>
      <c r="AA122" s="11">
        <f>K122*Z122</f>
        <v>108544.54950000001</v>
      </c>
    </row>
    <row r="123" spans="1:27" s="12" customFormat="1" ht="18.600000000000001" customHeight="1">
      <c r="A123" s="2">
        <v>9</v>
      </c>
      <c r="B123" s="220" t="s">
        <v>525</v>
      </c>
      <c r="C123" s="4" t="s">
        <v>35</v>
      </c>
      <c r="D123" s="60">
        <v>4.0999999999999996</v>
      </c>
      <c r="E123" s="5"/>
      <c r="F123" s="5">
        <v>17697</v>
      </c>
      <c r="G123" s="7">
        <v>4.2300000000000004</v>
      </c>
      <c r="H123" s="6">
        <v>0.5</v>
      </c>
      <c r="I123" s="5">
        <f t="shared" si="122"/>
        <v>37429.155000000006</v>
      </c>
      <c r="J123" s="7">
        <v>1.45</v>
      </c>
      <c r="K123" s="8">
        <f t="shared" si="110"/>
        <v>54272.274750000004</v>
      </c>
      <c r="L123" s="5">
        <v>10</v>
      </c>
      <c r="M123" s="5">
        <f t="shared" si="111"/>
        <v>5427.2274750000006</v>
      </c>
      <c r="N123" s="5"/>
      <c r="O123" s="5"/>
      <c r="P123" s="5"/>
      <c r="Q123" s="9"/>
      <c r="R123" s="5"/>
      <c r="S123" s="5"/>
      <c r="T123" s="5"/>
      <c r="U123" s="5"/>
      <c r="V123" s="5"/>
      <c r="W123" s="5"/>
      <c r="X123" s="5">
        <f t="shared" si="112"/>
        <v>5427.2274750000006</v>
      </c>
      <c r="Y123" s="5">
        <f t="shared" si="113"/>
        <v>59699.502225000004</v>
      </c>
      <c r="Z123" s="10"/>
      <c r="AA123" s="11"/>
    </row>
    <row r="124" spans="1:27" s="12" customFormat="1" ht="18.600000000000001" customHeight="1">
      <c r="A124" s="2">
        <v>10</v>
      </c>
      <c r="B124" s="220" t="s">
        <v>266</v>
      </c>
      <c r="C124" s="4" t="s">
        <v>41</v>
      </c>
      <c r="D124" s="60" t="s">
        <v>20</v>
      </c>
      <c r="E124" s="5"/>
      <c r="F124" s="5">
        <v>17697</v>
      </c>
      <c r="G124" s="7">
        <v>3.29</v>
      </c>
      <c r="H124" s="6">
        <v>1</v>
      </c>
      <c r="I124" s="5">
        <f t="shared" si="122"/>
        <v>58223.13</v>
      </c>
      <c r="J124" s="7">
        <v>1.45</v>
      </c>
      <c r="K124" s="8">
        <f t="shared" si="110"/>
        <v>84423.538499999995</v>
      </c>
      <c r="L124" s="5">
        <v>10</v>
      </c>
      <c r="M124" s="5">
        <f t="shared" si="111"/>
        <v>8442.3538499999995</v>
      </c>
      <c r="N124" s="5"/>
      <c r="O124" s="5"/>
      <c r="P124" s="5"/>
      <c r="Q124" s="9"/>
      <c r="R124" s="5"/>
      <c r="S124" s="5"/>
      <c r="T124" s="5"/>
      <c r="U124" s="5"/>
      <c r="V124" s="5"/>
      <c r="W124" s="5"/>
      <c r="X124" s="5">
        <f t="shared" si="112"/>
        <v>8442.3538499999995</v>
      </c>
      <c r="Y124" s="5">
        <f t="shared" si="113"/>
        <v>92865.892349999995</v>
      </c>
      <c r="Z124" s="10">
        <v>1</v>
      </c>
      <c r="AA124" s="11">
        <f>K124*Z124</f>
        <v>84423.538499999995</v>
      </c>
    </row>
    <row r="125" spans="1:27" s="12" customFormat="1" ht="18.600000000000001" customHeight="1">
      <c r="A125" s="2">
        <v>11</v>
      </c>
      <c r="B125" s="220" t="s">
        <v>266</v>
      </c>
      <c r="C125" s="4" t="s">
        <v>41</v>
      </c>
      <c r="D125" s="60" t="s">
        <v>20</v>
      </c>
      <c r="E125" s="5"/>
      <c r="F125" s="5">
        <v>17697</v>
      </c>
      <c r="G125" s="7">
        <v>3.29</v>
      </c>
      <c r="H125" s="6">
        <v>0.5</v>
      </c>
      <c r="I125" s="5">
        <f t="shared" si="122"/>
        <v>29111.564999999999</v>
      </c>
      <c r="J125" s="7">
        <v>1.45</v>
      </c>
      <c r="K125" s="8">
        <f t="shared" si="110"/>
        <v>42211.769249999998</v>
      </c>
      <c r="L125" s="5">
        <v>10</v>
      </c>
      <c r="M125" s="5">
        <f t="shared" si="111"/>
        <v>4221.1769249999998</v>
      </c>
      <c r="N125" s="5"/>
      <c r="O125" s="5"/>
      <c r="P125" s="5"/>
      <c r="Q125" s="9"/>
      <c r="R125" s="5"/>
      <c r="S125" s="5"/>
      <c r="T125" s="5"/>
      <c r="U125" s="5"/>
      <c r="V125" s="5"/>
      <c r="W125" s="5"/>
      <c r="X125" s="5">
        <f t="shared" si="112"/>
        <v>4221.1769249999998</v>
      </c>
      <c r="Y125" s="5">
        <f t="shared" si="113"/>
        <v>46432.946174999997</v>
      </c>
      <c r="Z125" s="10"/>
      <c r="AA125" s="11"/>
    </row>
    <row r="126" spans="1:27" s="12" customFormat="1" ht="18.600000000000001" customHeight="1">
      <c r="A126" s="2">
        <v>12</v>
      </c>
      <c r="B126" s="220" t="s">
        <v>266</v>
      </c>
      <c r="C126" s="4" t="s">
        <v>35</v>
      </c>
      <c r="D126" s="60">
        <v>4.2</v>
      </c>
      <c r="E126" s="5"/>
      <c r="F126" s="4">
        <v>17697</v>
      </c>
      <c r="G126" s="4">
        <v>4.2300000000000004</v>
      </c>
      <c r="H126" s="6">
        <v>1</v>
      </c>
      <c r="I126" s="5">
        <f>F126*G126*H126</f>
        <v>74858.310000000012</v>
      </c>
      <c r="J126" s="7">
        <v>1.45</v>
      </c>
      <c r="K126" s="8">
        <f>I126*J126</f>
        <v>108544.54950000001</v>
      </c>
      <c r="L126" s="5">
        <v>10</v>
      </c>
      <c r="M126" s="5">
        <f>K126*L126/100</f>
        <v>10854.454950000001</v>
      </c>
      <c r="N126" s="5"/>
      <c r="O126" s="5"/>
      <c r="P126" s="5"/>
      <c r="Q126" s="9"/>
      <c r="R126" s="5"/>
      <c r="S126" s="5"/>
      <c r="T126" s="5"/>
      <c r="U126" s="5"/>
      <c r="V126" s="5"/>
      <c r="W126" s="5"/>
      <c r="X126" s="5">
        <f>M126+W126+O126+Q126+S126+U126</f>
        <v>10854.454950000001</v>
      </c>
      <c r="Y126" s="5">
        <f>K126+X126</f>
        <v>119399.00445000001</v>
      </c>
      <c r="Z126" s="10">
        <v>1</v>
      </c>
      <c r="AA126" s="11">
        <f>K126*Z126</f>
        <v>108544.54950000001</v>
      </c>
    </row>
    <row r="127" spans="1:27" s="12" customFormat="1" ht="18.600000000000001" customHeight="1">
      <c r="A127" s="2">
        <v>13</v>
      </c>
      <c r="B127" s="220" t="s">
        <v>266</v>
      </c>
      <c r="C127" s="4" t="s">
        <v>41</v>
      </c>
      <c r="D127" s="60">
        <v>2.4</v>
      </c>
      <c r="E127" s="5"/>
      <c r="F127" s="4">
        <v>17697</v>
      </c>
      <c r="G127" s="7">
        <v>3.01</v>
      </c>
      <c r="H127" s="6">
        <v>1</v>
      </c>
      <c r="I127" s="5">
        <f>F127*G127*H127</f>
        <v>53267.969999999994</v>
      </c>
      <c r="J127" s="7">
        <v>1.45</v>
      </c>
      <c r="K127" s="8">
        <f t="shared" ref="K127" si="123">I127*J127</f>
        <v>77238.556499999992</v>
      </c>
      <c r="L127" s="5">
        <v>10</v>
      </c>
      <c r="M127" s="5">
        <f t="shared" ref="M127" si="124">K127*L127/100</f>
        <v>7723.8556499999995</v>
      </c>
      <c r="N127" s="5"/>
      <c r="O127" s="5"/>
      <c r="P127" s="5"/>
      <c r="Q127" s="9"/>
      <c r="R127" s="5"/>
      <c r="S127" s="5"/>
      <c r="T127" s="5"/>
      <c r="U127" s="5"/>
      <c r="V127" s="5"/>
      <c r="W127" s="5"/>
      <c r="X127" s="5">
        <f t="shared" ref="X127" si="125">M127+W127+O127+Q127+S127+U127</f>
        <v>7723.8556499999995</v>
      </c>
      <c r="Y127" s="5">
        <f t="shared" ref="Y127" si="126">K127+X127</f>
        <v>84962.412149999989</v>
      </c>
      <c r="Z127" s="10">
        <v>1</v>
      </c>
      <c r="AA127" s="11">
        <f>K127*Z127</f>
        <v>77238.556499999992</v>
      </c>
    </row>
    <row r="128" spans="1:27" s="12" customFormat="1" ht="18.600000000000001" customHeight="1">
      <c r="A128" s="2">
        <v>14</v>
      </c>
      <c r="B128" s="220" t="s">
        <v>266</v>
      </c>
      <c r="C128" s="4" t="s">
        <v>39</v>
      </c>
      <c r="D128" s="60">
        <v>1.7</v>
      </c>
      <c r="E128" s="5"/>
      <c r="F128" s="4">
        <v>17697</v>
      </c>
      <c r="G128" s="7">
        <v>3.35</v>
      </c>
      <c r="H128" s="6">
        <v>1</v>
      </c>
      <c r="I128" s="5">
        <f>F128*G128*H128</f>
        <v>59284.950000000004</v>
      </c>
      <c r="J128" s="7">
        <v>1.45</v>
      </c>
      <c r="K128" s="8">
        <f t="shared" si="110"/>
        <v>85963.177500000005</v>
      </c>
      <c r="L128" s="5">
        <v>10</v>
      </c>
      <c r="M128" s="5">
        <f t="shared" si="111"/>
        <v>8596.3177500000002</v>
      </c>
      <c r="N128" s="5"/>
      <c r="O128" s="5"/>
      <c r="P128" s="5"/>
      <c r="Q128" s="9"/>
      <c r="R128" s="5"/>
      <c r="S128" s="5"/>
      <c r="T128" s="5"/>
      <c r="U128" s="5"/>
      <c r="V128" s="5"/>
      <c r="W128" s="5"/>
      <c r="X128" s="5">
        <f t="shared" si="112"/>
        <v>8596.3177500000002</v>
      </c>
      <c r="Y128" s="5">
        <f t="shared" si="113"/>
        <v>94559.495250000007</v>
      </c>
      <c r="Z128" s="10">
        <v>1</v>
      </c>
      <c r="AA128" s="11">
        <f>K128*Z128</f>
        <v>85963.177500000005</v>
      </c>
    </row>
    <row r="129" spans="1:27" s="12" customFormat="1" ht="18.600000000000001" customHeight="1">
      <c r="A129" s="2">
        <v>15</v>
      </c>
      <c r="B129" s="220" t="s">
        <v>266</v>
      </c>
      <c r="C129" s="4" t="s">
        <v>35</v>
      </c>
      <c r="D129" s="60">
        <v>8.1</v>
      </c>
      <c r="E129" s="5"/>
      <c r="F129" s="4">
        <v>17697</v>
      </c>
      <c r="G129" s="7">
        <v>4.43</v>
      </c>
      <c r="H129" s="6">
        <v>1</v>
      </c>
      <c r="I129" s="5">
        <f>F129*G129*H129</f>
        <v>78397.709999999992</v>
      </c>
      <c r="J129" s="7">
        <v>1.45</v>
      </c>
      <c r="K129" s="8">
        <f t="shared" si="110"/>
        <v>113676.67949999998</v>
      </c>
      <c r="L129" s="5">
        <v>10</v>
      </c>
      <c r="M129" s="5">
        <f t="shared" si="111"/>
        <v>11367.667949999999</v>
      </c>
      <c r="N129" s="5"/>
      <c r="O129" s="5"/>
      <c r="P129" s="5"/>
      <c r="Q129" s="9"/>
      <c r="R129" s="5"/>
      <c r="S129" s="5"/>
      <c r="T129" s="5"/>
      <c r="U129" s="5"/>
      <c r="V129" s="5"/>
      <c r="W129" s="5"/>
      <c r="X129" s="5">
        <f t="shared" si="112"/>
        <v>11367.667949999999</v>
      </c>
      <c r="Y129" s="5">
        <f t="shared" si="113"/>
        <v>125044.34744999999</v>
      </c>
      <c r="Z129" s="10">
        <v>1</v>
      </c>
      <c r="AA129" s="11">
        <f>K129*Z129</f>
        <v>113676.67949999998</v>
      </c>
    </row>
    <row r="130" spans="1:27" s="94" customFormat="1" ht="18.600000000000001" customHeight="1">
      <c r="A130" s="185"/>
      <c r="B130" s="62" t="s">
        <v>22</v>
      </c>
      <c r="C130" s="61"/>
      <c r="D130" s="93"/>
      <c r="E130" s="64"/>
      <c r="F130" s="61"/>
      <c r="G130" s="61"/>
      <c r="H130" s="65">
        <f>SUM(H115:H129)</f>
        <v>12</v>
      </c>
      <c r="I130" s="66">
        <f>SUM(I115:I129)</f>
        <v>832820.82</v>
      </c>
      <c r="J130" s="66"/>
      <c r="K130" s="66">
        <f>SUM(K115:K129)</f>
        <v>1207590.189</v>
      </c>
      <c r="L130" s="66"/>
      <c r="M130" s="66">
        <f>SUM(M115:M129)</f>
        <v>120759.01890000001</v>
      </c>
      <c r="N130" s="66"/>
      <c r="O130" s="66">
        <f>SUM(O115:O129)</f>
        <v>0</v>
      </c>
      <c r="P130" s="66"/>
      <c r="Q130" s="66">
        <f>SUM(Q115:Q129)</f>
        <v>0</v>
      </c>
      <c r="R130" s="66"/>
      <c r="S130" s="66">
        <f>SUM(S115:S129)</f>
        <v>0</v>
      </c>
      <c r="T130" s="66"/>
      <c r="U130" s="66">
        <f>SUM(U115:U129)</f>
        <v>0</v>
      </c>
      <c r="V130" s="66"/>
      <c r="W130" s="66">
        <f>SUM(W115:W129)</f>
        <v>0</v>
      </c>
      <c r="X130" s="66">
        <f t="shared" ref="X130:Y130" si="127">SUM(X115:X129)</f>
        <v>120759.01890000001</v>
      </c>
      <c r="Y130" s="66">
        <f t="shared" si="127"/>
        <v>1328349.2078999998</v>
      </c>
      <c r="Z130" s="65">
        <f>SUM(Z115:Z129)</f>
        <v>10</v>
      </c>
      <c r="AA130" s="66">
        <f>SUM(AA115:AA129)</f>
        <v>999995.53049999988</v>
      </c>
    </row>
    <row r="131" spans="1:27" s="94" customFormat="1" ht="18.600000000000001" customHeight="1">
      <c r="A131" s="221" t="s">
        <v>275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3"/>
    </row>
    <row r="132" spans="1:27" s="12" customFormat="1" ht="18.600000000000001" customHeight="1">
      <c r="A132" s="2">
        <v>1</v>
      </c>
      <c r="B132" s="3" t="s">
        <v>276</v>
      </c>
      <c r="C132" s="4" t="s">
        <v>35</v>
      </c>
      <c r="D132" s="7">
        <v>21.11</v>
      </c>
      <c r="E132" s="5"/>
      <c r="F132" s="4">
        <v>17697</v>
      </c>
      <c r="G132" s="4">
        <v>4.71</v>
      </c>
      <c r="H132" s="6">
        <v>1</v>
      </c>
      <c r="I132" s="5">
        <f t="shared" ref="I132" si="128">F132*G132*H132</f>
        <v>83352.87</v>
      </c>
      <c r="J132" s="7">
        <v>1.45</v>
      </c>
      <c r="K132" s="8">
        <f t="shared" ref="K132:K155" si="129">I132*J132</f>
        <v>120861.66149999999</v>
      </c>
      <c r="L132" s="5">
        <v>10</v>
      </c>
      <c r="M132" s="5">
        <f t="shared" ref="M132" si="130">L132*K132/100</f>
        <v>12086.166149999997</v>
      </c>
      <c r="N132" s="4">
        <v>50</v>
      </c>
      <c r="O132" s="5">
        <f>F132*H132*N132%</f>
        <v>8848.5</v>
      </c>
      <c r="P132" s="9"/>
      <c r="Q132" s="9"/>
      <c r="R132" s="5"/>
      <c r="S132" s="5"/>
      <c r="T132" s="5"/>
      <c r="U132" s="5"/>
      <c r="V132" s="5"/>
      <c r="W132" s="5"/>
      <c r="X132" s="5">
        <f t="shared" ref="X132:X155" si="131">M132+W132+O132+Q132+S132+U132</f>
        <v>20934.666149999997</v>
      </c>
      <c r="Y132" s="5">
        <f t="shared" ref="Y132:Y155" si="132">K132+X132</f>
        <v>141796.32764999999</v>
      </c>
      <c r="Z132" s="10">
        <v>1</v>
      </c>
      <c r="AA132" s="11">
        <f t="shared" ref="AA132:AA137" si="133">K132*Z132</f>
        <v>120861.66149999999</v>
      </c>
    </row>
    <row r="133" spans="1:27" s="12" customFormat="1" ht="18.600000000000001" customHeight="1">
      <c r="A133" s="2">
        <v>2</v>
      </c>
      <c r="B133" s="3" t="s">
        <v>279</v>
      </c>
      <c r="C133" s="4">
        <v>4</v>
      </c>
      <c r="D133" s="7"/>
      <c r="E133" s="5" t="s">
        <v>48</v>
      </c>
      <c r="F133" s="4">
        <v>17697</v>
      </c>
      <c r="G133" s="4">
        <v>2.89</v>
      </c>
      <c r="H133" s="6">
        <v>1</v>
      </c>
      <c r="I133" s="5">
        <f>F133*G133*H133</f>
        <v>51144.33</v>
      </c>
      <c r="J133" s="7">
        <v>1.45</v>
      </c>
      <c r="K133" s="8">
        <f t="shared" si="129"/>
        <v>74159.2785</v>
      </c>
      <c r="L133" s="5">
        <v>10</v>
      </c>
      <c r="M133" s="5">
        <f t="shared" ref="M133:M142" si="134">L133*K133/100</f>
        <v>7415.92785</v>
      </c>
      <c r="N133" s="5"/>
      <c r="O133" s="5"/>
      <c r="P133" s="5"/>
      <c r="Q133" s="5"/>
      <c r="R133" s="9"/>
      <c r="S133" s="5"/>
      <c r="T133" s="5"/>
      <c r="U133" s="5"/>
      <c r="V133" s="5"/>
      <c r="W133" s="5"/>
      <c r="X133" s="5">
        <f t="shared" si="131"/>
        <v>7415.92785</v>
      </c>
      <c r="Y133" s="5">
        <f t="shared" si="132"/>
        <v>81575.206349999993</v>
      </c>
      <c r="Z133" s="10">
        <v>1</v>
      </c>
      <c r="AA133" s="11">
        <f t="shared" si="133"/>
        <v>74159.2785</v>
      </c>
    </row>
    <row r="134" spans="1:27" s="12" customFormat="1" ht="18.600000000000001" customHeight="1">
      <c r="A134" s="2">
        <v>3</v>
      </c>
      <c r="B134" s="3" t="s">
        <v>279</v>
      </c>
      <c r="C134" s="4">
        <v>4</v>
      </c>
      <c r="D134" s="7"/>
      <c r="E134" s="5" t="s">
        <v>48</v>
      </c>
      <c r="F134" s="4">
        <v>17697</v>
      </c>
      <c r="G134" s="4">
        <v>2.89</v>
      </c>
      <c r="H134" s="6">
        <v>1</v>
      </c>
      <c r="I134" s="5">
        <f>F134*G134*H134</f>
        <v>51144.33</v>
      </c>
      <c r="J134" s="7">
        <v>1.45</v>
      </c>
      <c r="K134" s="8">
        <f t="shared" si="129"/>
        <v>74159.2785</v>
      </c>
      <c r="L134" s="5">
        <v>10</v>
      </c>
      <c r="M134" s="5">
        <f t="shared" si="134"/>
        <v>7415.92785</v>
      </c>
      <c r="N134" s="5"/>
      <c r="O134" s="5"/>
      <c r="P134" s="5"/>
      <c r="Q134" s="5"/>
      <c r="R134" s="9"/>
      <c r="S134" s="5"/>
      <c r="T134" s="5"/>
      <c r="U134" s="5"/>
      <c r="V134" s="5"/>
      <c r="W134" s="5"/>
      <c r="X134" s="5">
        <f t="shared" si="131"/>
        <v>7415.92785</v>
      </c>
      <c r="Y134" s="5">
        <f t="shared" si="132"/>
        <v>81575.206349999993</v>
      </c>
      <c r="Z134" s="10">
        <v>1</v>
      </c>
      <c r="AA134" s="11">
        <f t="shared" si="133"/>
        <v>74159.2785</v>
      </c>
    </row>
    <row r="135" spans="1:27" s="12" customFormat="1" ht="18.600000000000001" customHeight="1">
      <c r="A135" s="2">
        <v>4</v>
      </c>
      <c r="B135" s="3" t="s">
        <v>280</v>
      </c>
      <c r="C135" s="4">
        <v>4</v>
      </c>
      <c r="D135" s="7"/>
      <c r="E135" s="5"/>
      <c r="F135" s="4">
        <v>17697</v>
      </c>
      <c r="G135" s="4">
        <v>2.89</v>
      </c>
      <c r="H135" s="6">
        <v>1</v>
      </c>
      <c r="I135" s="5">
        <f t="shared" ref="I135:I152" si="135">F135*G135*H135</f>
        <v>51144.33</v>
      </c>
      <c r="J135" s="7">
        <v>1.45</v>
      </c>
      <c r="K135" s="8">
        <f t="shared" si="129"/>
        <v>74159.2785</v>
      </c>
      <c r="L135" s="5">
        <v>10</v>
      </c>
      <c r="M135" s="5">
        <f t="shared" si="134"/>
        <v>7415.92785</v>
      </c>
      <c r="N135" s="5"/>
      <c r="O135" s="5"/>
      <c r="P135" s="5"/>
      <c r="Q135" s="5"/>
      <c r="R135" s="9"/>
      <c r="S135" s="5"/>
      <c r="T135" s="5"/>
      <c r="U135" s="5"/>
      <c r="V135" s="5"/>
      <c r="W135" s="5"/>
      <c r="X135" s="5">
        <f t="shared" si="131"/>
        <v>7415.92785</v>
      </c>
      <c r="Y135" s="5">
        <f t="shared" si="132"/>
        <v>81575.206349999993</v>
      </c>
      <c r="Z135" s="10">
        <v>1</v>
      </c>
      <c r="AA135" s="11">
        <f t="shared" si="133"/>
        <v>74159.2785</v>
      </c>
    </row>
    <row r="136" spans="1:27" s="12" customFormat="1" ht="18.600000000000001" customHeight="1">
      <c r="A136" s="2">
        <v>5</v>
      </c>
      <c r="B136" s="3" t="s">
        <v>49</v>
      </c>
      <c r="C136" s="4">
        <v>4</v>
      </c>
      <c r="D136" s="7"/>
      <c r="E136" s="5"/>
      <c r="F136" s="4">
        <v>17697</v>
      </c>
      <c r="G136" s="4">
        <v>2.89</v>
      </c>
      <c r="H136" s="6">
        <v>1</v>
      </c>
      <c r="I136" s="5">
        <f t="shared" si="135"/>
        <v>51144.33</v>
      </c>
      <c r="J136" s="7">
        <v>1.45</v>
      </c>
      <c r="K136" s="8">
        <f t="shared" si="129"/>
        <v>74159.2785</v>
      </c>
      <c r="L136" s="5">
        <v>10</v>
      </c>
      <c r="M136" s="5">
        <f t="shared" si="134"/>
        <v>7415.92785</v>
      </c>
      <c r="N136" s="5"/>
      <c r="O136" s="5"/>
      <c r="P136" s="5"/>
      <c r="Q136" s="5"/>
      <c r="R136" s="9"/>
      <c r="S136" s="5"/>
      <c r="T136" s="5"/>
      <c r="U136" s="5"/>
      <c r="V136" s="5"/>
      <c r="W136" s="5"/>
      <c r="X136" s="5">
        <f t="shared" si="131"/>
        <v>7415.92785</v>
      </c>
      <c r="Y136" s="5">
        <f t="shared" si="132"/>
        <v>81575.206349999993</v>
      </c>
      <c r="Z136" s="10">
        <v>1</v>
      </c>
      <c r="AA136" s="11">
        <f t="shared" si="133"/>
        <v>74159.2785</v>
      </c>
    </row>
    <row r="137" spans="1:27" s="12" customFormat="1" ht="18.600000000000001" customHeight="1">
      <c r="A137" s="2">
        <v>6</v>
      </c>
      <c r="B137" s="3" t="s">
        <v>50</v>
      </c>
      <c r="C137" s="4">
        <v>4</v>
      </c>
      <c r="D137" s="7"/>
      <c r="E137" s="5"/>
      <c r="F137" s="4">
        <v>17697</v>
      </c>
      <c r="G137" s="4">
        <v>2.89</v>
      </c>
      <c r="H137" s="6">
        <v>1</v>
      </c>
      <c r="I137" s="5">
        <f t="shared" si="135"/>
        <v>51144.33</v>
      </c>
      <c r="J137" s="7">
        <v>1.45</v>
      </c>
      <c r="K137" s="8">
        <f t="shared" si="129"/>
        <v>74159.2785</v>
      </c>
      <c r="L137" s="5">
        <v>10</v>
      </c>
      <c r="M137" s="5">
        <f t="shared" si="134"/>
        <v>7415.92785</v>
      </c>
      <c r="N137" s="5"/>
      <c r="O137" s="5"/>
      <c r="P137" s="5"/>
      <c r="Q137" s="5"/>
      <c r="R137" s="9"/>
      <c r="S137" s="5"/>
      <c r="T137" s="5"/>
      <c r="U137" s="5"/>
      <c r="V137" s="5"/>
      <c r="W137" s="5"/>
      <c r="X137" s="5">
        <f t="shared" si="131"/>
        <v>7415.92785</v>
      </c>
      <c r="Y137" s="5">
        <f t="shared" si="132"/>
        <v>81575.206349999993</v>
      </c>
      <c r="Z137" s="10">
        <v>1</v>
      </c>
      <c r="AA137" s="11">
        <f t="shared" si="133"/>
        <v>74159.2785</v>
      </c>
    </row>
    <row r="138" spans="1:27" s="12" customFormat="1" ht="18.600000000000001" customHeight="1">
      <c r="A138" s="2">
        <v>7</v>
      </c>
      <c r="B138" s="3" t="s">
        <v>50</v>
      </c>
      <c r="C138" s="4">
        <v>4</v>
      </c>
      <c r="D138" s="7"/>
      <c r="E138" s="5"/>
      <c r="F138" s="4">
        <v>17697</v>
      </c>
      <c r="G138" s="4">
        <v>2.89</v>
      </c>
      <c r="H138" s="6">
        <v>0.5</v>
      </c>
      <c r="I138" s="5">
        <f t="shared" si="135"/>
        <v>25572.165000000001</v>
      </c>
      <c r="J138" s="7">
        <v>1.45</v>
      </c>
      <c r="K138" s="8">
        <f t="shared" si="129"/>
        <v>37079.63925</v>
      </c>
      <c r="L138" s="5">
        <v>10</v>
      </c>
      <c r="M138" s="5">
        <f t="shared" si="134"/>
        <v>3707.963925</v>
      </c>
      <c r="N138" s="5"/>
      <c r="O138" s="5"/>
      <c r="P138" s="5"/>
      <c r="Q138" s="5"/>
      <c r="R138" s="9"/>
      <c r="S138" s="5"/>
      <c r="T138" s="5"/>
      <c r="U138" s="5"/>
      <c r="V138" s="5"/>
      <c r="W138" s="5"/>
      <c r="X138" s="5">
        <f t="shared" si="131"/>
        <v>3707.963925</v>
      </c>
      <c r="Y138" s="5">
        <f t="shared" si="132"/>
        <v>40787.603174999997</v>
      </c>
      <c r="Z138" s="10"/>
      <c r="AA138" s="11"/>
    </row>
    <row r="139" spans="1:27" s="12" customFormat="1" ht="18.600000000000001" customHeight="1">
      <c r="A139" s="2">
        <v>8</v>
      </c>
      <c r="B139" s="3" t="s">
        <v>249</v>
      </c>
      <c r="C139" s="4">
        <v>4</v>
      </c>
      <c r="D139" s="7"/>
      <c r="E139" s="5"/>
      <c r="F139" s="4">
        <v>17697</v>
      </c>
      <c r="G139" s="4">
        <v>2.89</v>
      </c>
      <c r="H139" s="6">
        <v>1</v>
      </c>
      <c r="I139" s="5">
        <f t="shared" si="135"/>
        <v>51144.33</v>
      </c>
      <c r="J139" s="7">
        <v>1.45</v>
      </c>
      <c r="K139" s="8">
        <f t="shared" si="129"/>
        <v>74159.2785</v>
      </c>
      <c r="L139" s="5">
        <v>10</v>
      </c>
      <c r="M139" s="5">
        <f t="shared" si="134"/>
        <v>7415.92785</v>
      </c>
      <c r="N139" s="5"/>
      <c r="O139" s="5"/>
      <c r="P139" s="5"/>
      <c r="Q139" s="5"/>
      <c r="R139" s="9"/>
      <c r="S139" s="7"/>
      <c r="T139" s="7"/>
      <c r="U139" s="7"/>
      <c r="V139" s="7"/>
      <c r="W139" s="7"/>
      <c r="X139" s="5">
        <f t="shared" si="131"/>
        <v>7415.92785</v>
      </c>
      <c r="Y139" s="5">
        <f t="shared" si="132"/>
        <v>81575.206349999993</v>
      </c>
      <c r="Z139" s="10">
        <v>1</v>
      </c>
      <c r="AA139" s="11">
        <f>K139*Z139</f>
        <v>74159.2785</v>
      </c>
    </row>
    <row r="140" spans="1:27" s="12" customFormat="1" ht="18.600000000000001" customHeight="1">
      <c r="A140" s="2">
        <v>9</v>
      </c>
      <c r="B140" s="3" t="s">
        <v>249</v>
      </c>
      <c r="C140" s="4">
        <v>4</v>
      </c>
      <c r="D140" s="7"/>
      <c r="E140" s="5"/>
      <c r="F140" s="4">
        <v>17697</v>
      </c>
      <c r="G140" s="4">
        <v>2.89</v>
      </c>
      <c r="H140" s="6">
        <v>0.5</v>
      </c>
      <c r="I140" s="5">
        <f t="shared" si="135"/>
        <v>25572.165000000001</v>
      </c>
      <c r="J140" s="7">
        <v>1.45</v>
      </c>
      <c r="K140" s="8">
        <f t="shared" si="129"/>
        <v>37079.63925</v>
      </c>
      <c r="L140" s="5">
        <v>10</v>
      </c>
      <c r="M140" s="5">
        <f t="shared" si="134"/>
        <v>3707.963925</v>
      </c>
      <c r="N140" s="5"/>
      <c r="O140" s="5"/>
      <c r="P140" s="5"/>
      <c r="Q140" s="5"/>
      <c r="R140" s="9"/>
      <c r="S140" s="210"/>
      <c r="T140" s="210"/>
      <c r="U140" s="210"/>
      <c r="V140" s="210"/>
      <c r="W140" s="210"/>
      <c r="X140" s="5">
        <f t="shared" si="131"/>
        <v>3707.963925</v>
      </c>
      <c r="Y140" s="5">
        <f t="shared" si="132"/>
        <v>40787.603174999997</v>
      </c>
      <c r="Z140" s="10"/>
      <c r="AA140" s="11"/>
    </row>
    <row r="141" spans="1:27" s="12" customFormat="1" ht="18.600000000000001" customHeight="1">
      <c r="A141" s="2">
        <v>10</v>
      </c>
      <c r="B141" s="3" t="s">
        <v>406</v>
      </c>
      <c r="C141" s="4">
        <v>2</v>
      </c>
      <c r="D141" s="7"/>
      <c r="E141" s="5"/>
      <c r="F141" s="4">
        <v>17697</v>
      </c>
      <c r="G141" s="4">
        <v>2.81</v>
      </c>
      <c r="H141" s="6">
        <v>1</v>
      </c>
      <c r="I141" s="5">
        <f t="shared" si="135"/>
        <v>49728.57</v>
      </c>
      <c r="J141" s="7">
        <v>1.45</v>
      </c>
      <c r="K141" s="8">
        <f t="shared" si="129"/>
        <v>72106.426500000001</v>
      </c>
      <c r="L141" s="5">
        <v>10</v>
      </c>
      <c r="M141" s="5">
        <f t="shared" si="134"/>
        <v>7210.6426499999998</v>
      </c>
      <c r="N141" s="5"/>
      <c r="O141" s="5"/>
      <c r="P141" s="5"/>
      <c r="Q141" s="5"/>
      <c r="R141" s="9"/>
      <c r="S141" s="5"/>
      <c r="T141" s="5"/>
      <c r="U141" s="5"/>
      <c r="V141" s="5"/>
      <c r="W141" s="5"/>
      <c r="X141" s="5">
        <f t="shared" si="131"/>
        <v>7210.6426499999998</v>
      </c>
      <c r="Y141" s="5">
        <f t="shared" si="132"/>
        <v>79317.069149999996</v>
      </c>
      <c r="Z141" s="10">
        <v>1</v>
      </c>
      <c r="AA141" s="11">
        <f>K141*Z141</f>
        <v>72106.426500000001</v>
      </c>
    </row>
    <row r="142" spans="1:27" s="12" customFormat="1" ht="18.600000000000001" customHeight="1">
      <c r="A142" s="2">
        <v>11</v>
      </c>
      <c r="B142" s="3" t="s">
        <v>412</v>
      </c>
      <c r="C142" s="4">
        <v>2</v>
      </c>
      <c r="D142" s="7"/>
      <c r="E142" s="5"/>
      <c r="F142" s="4">
        <v>17697</v>
      </c>
      <c r="G142" s="4">
        <v>2.81</v>
      </c>
      <c r="H142" s="6">
        <v>1</v>
      </c>
      <c r="I142" s="5">
        <f t="shared" si="135"/>
        <v>49728.57</v>
      </c>
      <c r="J142" s="7">
        <v>1.45</v>
      </c>
      <c r="K142" s="8">
        <f t="shared" si="129"/>
        <v>72106.426500000001</v>
      </c>
      <c r="L142" s="5">
        <v>10</v>
      </c>
      <c r="M142" s="5">
        <f t="shared" si="134"/>
        <v>7210.6426499999998</v>
      </c>
      <c r="N142" s="5"/>
      <c r="O142" s="5"/>
      <c r="P142" s="5"/>
      <c r="Q142" s="5"/>
      <c r="R142" s="9"/>
      <c r="S142" s="5"/>
      <c r="T142" s="5"/>
      <c r="U142" s="5"/>
      <c r="V142" s="5"/>
      <c r="W142" s="5"/>
      <c r="X142" s="5">
        <f t="shared" si="131"/>
        <v>7210.6426499999998</v>
      </c>
      <c r="Y142" s="5">
        <f t="shared" si="132"/>
        <v>79317.069149999996</v>
      </c>
      <c r="Z142" s="10">
        <v>1</v>
      </c>
      <c r="AA142" s="11">
        <f>K142*Z142</f>
        <v>72106.426500000001</v>
      </c>
    </row>
    <row r="143" spans="1:27" s="12" customFormat="1" ht="18.600000000000001" customHeight="1">
      <c r="A143" s="2">
        <v>12</v>
      </c>
      <c r="B143" s="3" t="s">
        <v>277</v>
      </c>
      <c r="C143" s="4" t="s">
        <v>41</v>
      </c>
      <c r="D143" s="4" t="s">
        <v>20</v>
      </c>
      <c r="E143" s="5"/>
      <c r="F143" s="4">
        <v>17697</v>
      </c>
      <c r="G143" s="4">
        <v>3.29</v>
      </c>
      <c r="H143" s="6">
        <v>1</v>
      </c>
      <c r="I143" s="5">
        <f>F143*G143*H143</f>
        <v>58223.13</v>
      </c>
      <c r="J143" s="7">
        <v>1.45</v>
      </c>
      <c r="K143" s="8">
        <f>I143*J143</f>
        <v>84423.538499999995</v>
      </c>
      <c r="L143" s="5">
        <v>10</v>
      </c>
      <c r="M143" s="5">
        <f>L143*K143/100</f>
        <v>8442.3538499999995</v>
      </c>
      <c r="N143" s="4"/>
      <c r="O143" s="5"/>
      <c r="P143" s="5"/>
      <c r="Q143" s="9"/>
      <c r="R143" s="5"/>
      <c r="S143" s="5"/>
      <c r="T143" s="5"/>
      <c r="U143" s="5"/>
      <c r="V143" s="5"/>
      <c r="W143" s="5"/>
      <c r="X143" s="5">
        <f>M143+W143+O143+Q143+S143+U143</f>
        <v>8442.3538499999995</v>
      </c>
      <c r="Y143" s="5">
        <f>K143+X143</f>
        <v>92865.892349999995</v>
      </c>
      <c r="Z143" s="10">
        <v>1</v>
      </c>
      <c r="AA143" s="11">
        <f>K143*Z143</f>
        <v>84423.538499999995</v>
      </c>
    </row>
    <row r="144" spans="1:27" s="12" customFormat="1" ht="18.600000000000001" customHeight="1">
      <c r="A144" s="2">
        <v>13</v>
      </c>
      <c r="B144" s="3" t="s">
        <v>494</v>
      </c>
      <c r="C144" s="4">
        <v>4</v>
      </c>
      <c r="D144" s="7"/>
      <c r="E144" s="5"/>
      <c r="F144" s="4">
        <v>17697</v>
      </c>
      <c r="G144" s="4">
        <v>2.89</v>
      </c>
      <c r="H144" s="6">
        <v>0.5</v>
      </c>
      <c r="I144" s="5">
        <f t="shared" ref="I144" si="136">F144*G144*H144</f>
        <v>25572.165000000001</v>
      </c>
      <c r="J144" s="7">
        <v>1.45</v>
      </c>
      <c r="K144" s="8">
        <f t="shared" ref="K144" si="137">I144*J144</f>
        <v>37079.63925</v>
      </c>
      <c r="L144" s="5">
        <v>10</v>
      </c>
      <c r="M144" s="5">
        <f t="shared" ref="M144" si="138">K144*L144/100</f>
        <v>3707.963925</v>
      </c>
      <c r="N144" s="5"/>
      <c r="O144" s="5"/>
      <c r="P144" s="5"/>
      <c r="Q144" s="9"/>
      <c r="R144" s="5"/>
      <c r="S144" s="5"/>
      <c r="T144" s="5"/>
      <c r="U144" s="5"/>
      <c r="V144" s="5"/>
      <c r="W144" s="5"/>
      <c r="X144" s="5">
        <f t="shared" ref="X144" si="139">M144+W144+O144+Q144+S144+U144</f>
        <v>3707.963925</v>
      </c>
      <c r="Y144" s="5">
        <f t="shared" ref="Y144" si="140">K144+X144</f>
        <v>40787.603174999997</v>
      </c>
      <c r="Z144" s="10"/>
      <c r="AA144" s="11"/>
    </row>
    <row r="145" spans="1:27" s="12" customFormat="1" ht="18.600000000000001" customHeight="1">
      <c r="A145" s="2">
        <v>14</v>
      </c>
      <c r="B145" s="3" t="s">
        <v>446</v>
      </c>
      <c r="C145" s="4">
        <v>4</v>
      </c>
      <c r="D145" s="60"/>
      <c r="E145" s="5"/>
      <c r="F145" s="4">
        <v>17697</v>
      </c>
      <c r="G145" s="4">
        <v>2.89</v>
      </c>
      <c r="H145" s="6">
        <v>1</v>
      </c>
      <c r="I145" s="5">
        <f t="shared" ref="I145:I151" si="141">F145*G145*H145</f>
        <v>51144.33</v>
      </c>
      <c r="J145" s="7">
        <v>1.45</v>
      </c>
      <c r="K145" s="8">
        <f t="shared" ref="K145:K151" si="142">I145*J145</f>
        <v>74159.2785</v>
      </c>
      <c r="L145" s="5">
        <v>10</v>
      </c>
      <c r="M145" s="5">
        <f t="shared" ref="M145:M150" si="143">L145*K145/100</f>
        <v>7415.92785</v>
      </c>
      <c r="N145" s="4"/>
      <c r="O145" s="5"/>
      <c r="P145" s="5"/>
      <c r="Q145" s="5"/>
      <c r="R145" s="5"/>
      <c r="S145" s="5"/>
      <c r="T145" s="5"/>
      <c r="U145" s="5"/>
      <c r="V145" s="5"/>
      <c r="W145" s="5"/>
      <c r="X145" s="5">
        <f t="shared" ref="X145:X151" si="144">M145+W145+O145+Q145+S145+U145</f>
        <v>7415.92785</v>
      </c>
      <c r="Y145" s="5">
        <f t="shared" ref="Y145:Y151" si="145">K145+X145</f>
        <v>81575.206349999993</v>
      </c>
      <c r="Z145" s="10">
        <v>1</v>
      </c>
      <c r="AA145" s="11">
        <f t="shared" ref="AA145:AA151" si="146">K145*Z145</f>
        <v>74159.2785</v>
      </c>
    </row>
    <row r="146" spans="1:27" s="12" customFormat="1" ht="18.600000000000001" customHeight="1">
      <c r="A146" s="2">
        <v>15</v>
      </c>
      <c r="B146" s="3" t="s">
        <v>45</v>
      </c>
      <c r="C146" s="4">
        <v>4</v>
      </c>
      <c r="D146" s="7"/>
      <c r="E146" s="5" t="s">
        <v>232</v>
      </c>
      <c r="F146" s="4">
        <v>17697</v>
      </c>
      <c r="G146" s="4">
        <v>2.89</v>
      </c>
      <c r="H146" s="6">
        <v>1</v>
      </c>
      <c r="I146" s="5">
        <f t="shared" si="141"/>
        <v>51144.33</v>
      </c>
      <c r="J146" s="7">
        <v>1.45</v>
      </c>
      <c r="K146" s="8">
        <f t="shared" si="142"/>
        <v>74159.2785</v>
      </c>
      <c r="L146" s="5">
        <v>10</v>
      </c>
      <c r="M146" s="5">
        <f t="shared" si="143"/>
        <v>7415.92785</v>
      </c>
      <c r="N146" s="4"/>
      <c r="O146" s="5"/>
      <c r="P146" s="5"/>
      <c r="Q146" s="5"/>
      <c r="R146" s="9"/>
      <c r="S146" s="5"/>
      <c r="T146" s="5"/>
      <c r="U146" s="5"/>
      <c r="V146" s="5">
        <v>20</v>
      </c>
      <c r="W146" s="5">
        <f>F146*H146*V146%</f>
        <v>3539.4</v>
      </c>
      <c r="X146" s="5">
        <f t="shared" si="144"/>
        <v>10955.32785</v>
      </c>
      <c r="Y146" s="5">
        <f t="shared" si="145"/>
        <v>85114.606350000002</v>
      </c>
      <c r="Z146" s="10">
        <v>1</v>
      </c>
      <c r="AA146" s="11">
        <f t="shared" si="146"/>
        <v>74159.2785</v>
      </c>
    </row>
    <row r="147" spans="1:27" s="12" customFormat="1" ht="18.600000000000001" customHeight="1">
      <c r="A147" s="2">
        <v>16</v>
      </c>
      <c r="B147" s="3" t="s">
        <v>45</v>
      </c>
      <c r="C147" s="4">
        <v>4</v>
      </c>
      <c r="D147" s="7"/>
      <c r="E147" s="5" t="s">
        <v>233</v>
      </c>
      <c r="F147" s="4">
        <v>17697</v>
      </c>
      <c r="G147" s="4">
        <v>2.89</v>
      </c>
      <c r="H147" s="6">
        <v>1</v>
      </c>
      <c r="I147" s="5">
        <f t="shared" si="141"/>
        <v>51144.33</v>
      </c>
      <c r="J147" s="7">
        <v>1.45</v>
      </c>
      <c r="K147" s="8">
        <f t="shared" si="142"/>
        <v>74159.2785</v>
      </c>
      <c r="L147" s="5">
        <v>10</v>
      </c>
      <c r="M147" s="5">
        <f t="shared" si="143"/>
        <v>7415.92785</v>
      </c>
      <c r="N147" s="5"/>
      <c r="O147" s="5"/>
      <c r="P147" s="5"/>
      <c r="Q147" s="9"/>
      <c r="R147" s="5"/>
      <c r="S147" s="5"/>
      <c r="T147" s="5"/>
      <c r="U147" s="5"/>
      <c r="V147" s="5">
        <v>35</v>
      </c>
      <c r="W147" s="5">
        <f>F147*H147*V147%</f>
        <v>6193.95</v>
      </c>
      <c r="X147" s="5">
        <f t="shared" si="144"/>
        <v>13609.877850000001</v>
      </c>
      <c r="Y147" s="5">
        <f t="shared" si="145"/>
        <v>87769.156350000005</v>
      </c>
      <c r="Z147" s="10">
        <v>1</v>
      </c>
      <c r="AA147" s="11">
        <f t="shared" si="146"/>
        <v>74159.2785</v>
      </c>
    </row>
    <row r="148" spans="1:27" s="12" customFormat="1" ht="18.600000000000001" customHeight="1">
      <c r="A148" s="2">
        <v>17</v>
      </c>
      <c r="B148" s="3" t="s">
        <v>45</v>
      </c>
      <c r="C148" s="4">
        <v>4</v>
      </c>
      <c r="D148" s="60"/>
      <c r="E148" s="5" t="s">
        <v>233</v>
      </c>
      <c r="F148" s="4">
        <v>17697</v>
      </c>
      <c r="G148" s="4">
        <v>2.89</v>
      </c>
      <c r="H148" s="6">
        <v>1</v>
      </c>
      <c r="I148" s="5">
        <f t="shared" si="141"/>
        <v>51144.33</v>
      </c>
      <c r="J148" s="7">
        <v>1.45</v>
      </c>
      <c r="K148" s="8">
        <f t="shared" si="142"/>
        <v>74159.2785</v>
      </c>
      <c r="L148" s="5">
        <v>10</v>
      </c>
      <c r="M148" s="5">
        <f t="shared" si="143"/>
        <v>7415.92785</v>
      </c>
      <c r="N148" s="5"/>
      <c r="O148" s="5"/>
      <c r="P148" s="5"/>
      <c r="Q148" s="5"/>
      <c r="R148" s="5"/>
      <c r="S148" s="5"/>
      <c r="T148" s="5"/>
      <c r="U148" s="5"/>
      <c r="V148" s="5">
        <v>35</v>
      </c>
      <c r="W148" s="5">
        <f>F148*H148*V148%</f>
        <v>6193.95</v>
      </c>
      <c r="X148" s="5">
        <f t="shared" si="144"/>
        <v>13609.877850000001</v>
      </c>
      <c r="Y148" s="5">
        <f t="shared" si="145"/>
        <v>87769.156350000005</v>
      </c>
      <c r="Z148" s="10">
        <v>1</v>
      </c>
      <c r="AA148" s="11">
        <f t="shared" si="146"/>
        <v>74159.2785</v>
      </c>
    </row>
    <row r="149" spans="1:27" s="12" customFormat="1" ht="18.600000000000001" customHeight="1">
      <c r="A149" s="2">
        <v>18</v>
      </c>
      <c r="B149" s="3" t="s">
        <v>45</v>
      </c>
      <c r="C149" s="4">
        <v>4</v>
      </c>
      <c r="D149" s="60"/>
      <c r="E149" s="5"/>
      <c r="F149" s="4">
        <v>17697</v>
      </c>
      <c r="G149" s="4">
        <v>2.89</v>
      </c>
      <c r="H149" s="6">
        <v>1</v>
      </c>
      <c r="I149" s="5">
        <f t="shared" si="141"/>
        <v>51144.33</v>
      </c>
      <c r="J149" s="7">
        <v>1.45</v>
      </c>
      <c r="K149" s="8">
        <f t="shared" si="142"/>
        <v>74159.2785</v>
      </c>
      <c r="L149" s="5">
        <v>10</v>
      </c>
      <c r="M149" s="5">
        <f t="shared" si="143"/>
        <v>7415.92785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>
        <f t="shared" si="144"/>
        <v>7415.92785</v>
      </c>
      <c r="Y149" s="5">
        <f t="shared" si="145"/>
        <v>81575.206349999993</v>
      </c>
      <c r="Z149" s="10">
        <v>1</v>
      </c>
      <c r="AA149" s="11">
        <f t="shared" si="146"/>
        <v>74159.2785</v>
      </c>
    </row>
    <row r="150" spans="1:27" s="12" customFormat="1" ht="18.600000000000001" customHeight="1">
      <c r="A150" s="2">
        <v>19</v>
      </c>
      <c r="B150" s="3" t="s">
        <v>45</v>
      </c>
      <c r="C150" s="4">
        <v>4</v>
      </c>
      <c r="D150" s="60"/>
      <c r="E150" s="5"/>
      <c r="F150" s="4">
        <v>17697</v>
      </c>
      <c r="G150" s="4">
        <v>2.89</v>
      </c>
      <c r="H150" s="6">
        <v>0.5</v>
      </c>
      <c r="I150" s="5">
        <f t="shared" si="141"/>
        <v>25572.165000000001</v>
      </c>
      <c r="J150" s="7">
        <v>1.45</v>
      </c>
      <c r="K150" s="8">
        <f t="shared" si="142"/>
        <v>37079.63925</v>
      </c>
      <c r="L150" s="5">
        <v>10</v>
      </c>
      <c r="M150" s="5">
        <f t="shared" si="143"/>
        <v>3707.963925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>
        <f t="shared" si="144"/>
        <v>3707.963925</v>
      </c>
      <c r="Y150" s="5">
        <f t="shared" si="145"/>
        <v>40787.603174999997</v>
      </c>
      <c r="Z150" s="10">
        <v>1</v>
      </c>
      <c r="AA150" s="11">
        <f t="shared" si="146"/>
        <v>37079.63925</v>
      </c>
    </row>
    <row r="151" spans="1:27" s="12" customFormat="1" ht="18.600000000000001" customHeight="1">
      <c r="A151" s="2">
        <v>20</v>
      </c>
      <c r="B151" s="3" t="s">
        <v>45</v>
      </c>
      <c r="C151" s="4">
        <v>4</v>
      </c>
      <c r="D151" s="7"/>
      <c r="E151" s="5" t="s">
        <v>233</v>
      </c>
      <c r="F151" s="4">
        <v>17697</v>
      </c>
      <c r="G151" s="4">
        <v>2.89</v>
      </c>
      <c r="H151" s="6">
        <v>1</v>
      </c>
      <c r="I151" s="5">
        <f t="shared" si="141"/>
        <v>51144.33</v>
      </c>
      <c r="J151" s="7">
        <v>1.45</v>
      </c>
      <c r="K151" s="8">
        <f t="shared" si="142"/>
        <v>74159.2785</v>
      </c>
      <c r="L151" s="5">
        <v>10</v>
      </c>
      <c r="M151" s="5">
        <f t="shared" ref="M151" si="147">K151*L151/100</f>
        <v>7415.92785</v>
      </c>
      <c r="N151" s="5"/>
      <c r="O151" s="5"/>
      <c r="P151" s="5"/>
      <c r="Q151" s="9"/>
      <c r="R151" s="5"/>
      <c r="S151" s="5"/>
      <c r="T151" s="5"/>
      <c r="U151" s="5"/>
      <c r="V151" s="5">
        <v>35</v>
      </c>
      <c r="W151" s="5">
        <f>F151*H151*V151%</f>
        <v>6193.95</v>
      </c>
      <c r="X151" s="5">
        <f t="shared" si="144"/>
        <v>13609.877850000001</v>
      </c>
      <c r="Y151" s="5">
        <f t="shared" si="145"/>
        <v>87769.156350000005</v>
      </c>
      <c r="Z151" s="10">
        <v>1</v>
      </c>
      <c r="AA151" s="11">
        <f t="shared" si="146"/>
        <v>74159.2785</v>
      </c>
    </row>
    <row r="152" spans="1:27" s="12" customFormat="1" ht="18.600000000000001" customHeight="1">
      <c r="A152" s="2">
        <v>21</v>
      </c>
      <c r="B152" s="3" t="s">
        <v>388</v>
      </c>
      <c r="C152" s="4">
        <v>4</v>
      </c>
      <c r="D152" s="7"/>
      <c r="E152" s="5" t="s">
        <v>233</v>
      </c>
      <c r="F152" s="4">
        <v>17697</v>
      </c>
      <c r="G152" s="4">
        <v>2.89</v>
      </c>
      <c r="H152" s="74">
        <v>0.25</v>
      </c>
      <c r="I152" s="5">
        <f t="shared" si="135"/>
        <v>12786.0825</v>
      </c>
      <c r="J152" s="7">
        <v>1.45</v>
      </c>
      <c r="K152" s="8">
        <f t="shared" si="129"/>
        <v>18539.819625</v>
      </c>
      <c r="L152" s="5">
        <v>10</v>
      </c>
      <c r="M152" s="5">
        <f>K152*L152/100</f>
        <v>1853.9819625</v>
      </c>
      <c r="N152" s="5"/>
      <c r="O152" s="5"/>
      <c r="P152" s="5"/>
      <c r="Q152" s="5"/>
      <c r="R152" s="9"/>
      <c r="S152" s="5"/>
      <c r="T152" s="5"/>
      <c r="U152" s="5"/>
      <c r="V152" s="5">
        <v>35</v>
      </c>
      <c r="W152" s="5">
        <f>F152*H152*V152%</f>
        <v>1548.4875</v>
      </c>
      <c r="X152" s="5">
        <f t="shared" si="131"/>
        <v>3402.4694625000002</v>
      </c>
      <c r="Y152" s="5">
        <f t="shared" si="132"/>
        <v>21942.289087500001</v>
      </c>
      <c r="Z152" s="10"/>
      <c r="AA152" s="11"/>
    </row>
    <row r="153" spans="1:27" s="12" customFormat="1" ht="18.600000000000001" customHeight="1">
      <c r="A153" s="2">
        <v>22</v>
      </c>
      <c r="B153" s="3" t="s">
        <v>388</v>
      </c>
      <c r="C153" s="4">
        <v>4</v>
      </c>
      <c r="D153" s="7"/>
      <c r="E153" s="5" t="s">
        <v>233</v>
      </c>
      <c r="F153" s="4">
        <v>17697</v>
      </c>
      <c r="G153" s="4">
        <v>2.89</v>
      </c>
      <c r="H153" s="74">
        <v>0.25</v>
      </c>
      <c r="I153" s="5">
        <f>F153*G153*H153</f>
        <v>12786.0825</v>
      </c>
      <c r="J153" s="7">
        <v>1.45</v>
      </c>
      <c r="K153" s="8">
        <f t="shared" si="129"/>
        <v>18539.819625</v>
      </c>
      <c r="L153" s="5">
        <v>10</v>
      </c>
      <c r="M153" s="5">
        <f>K153*L153/100</f>
        <v>1853.9819625</v>
      </c>
      <c r="N153" s="5"/>
      <c r="O153" s="5"/>
      <c r="P153" s="5"/>
      <c r="Q153" s="5"/>
      <c r="R153" s="9"/>
      <c r="S153" s="5"/>
      <c r="T153" s="5"/>
      <c r="U153" s="5"/>
      <c r="V153" s="5">
        <v>35</v>
      </c>
      <c r="W153" s="5">
        <f>F153*H153*V153%</f>
        <v>1548.4875</v>
      </c>
      <c r="X153" s="5">
        <f t="shared" si="131"/>
        <v>3402.4694625000002</v>
      </c>
      <c r="Y153" s="5">
        <f t="shared" si="132"/>
        <v>21942.289087500001</v>
      </c>
      <c r="Z153" s="10"/>
      <c r="AA153" s="11"/>
    </row>
    <row r="154" spans="1:27" s="12" customFormat="1" ht="18.600000000000001" customHeight="1">
      <c r="A154" s="2">
        <v>23</v>
      </c>
      <c r="B154" s="3" t="s">
        <v>388</v>
      </c>
      <c r="C154" s="4">
        <v>4</v>
      </c>
      <c r="D154" s="7"/>
      <c r="E154" s="5"/>
      <c r="F154" s="4">
        <v>17697</v>
      </c>
      <c r="G154" s="4">
        <v>2.89</v>
      </c>
      <c r="H154" s="74">
        <v>0.25</v>
      </c>
      <c r="I154" s="5">
        <f>F154*G154*H154</f>
        <v>12786.0825</v>
      </c>
      <c r="J154" s="7">
        <v>1.45</v>
      </c>
      <c r="K154" s="8">
        <f t="shared" si="129"/>
        <v>18539.819625</v>
      </c>
      <c r="L154" s="5">
        <v>10</v>
      </c>
      <c r="M154" s="5">
        <f>K154*L154/100</f>
        <v>1853.9819625</v>
      </c>
      <c r="N154" s="5"/>
      <c r="O154" s="5"/>
      <c r="P154" s="5"/>
      <c r="Q154" s="5"/>
      <c r="R154" s="9"/>
      <c r="S154" s="5"/>
      <c r="T154" s="5"/>
      <c r="U154" s="5"/>
      <c r="V154" s="5"/>
      <c r="W154" s="5"/>
      <c r="X154" s="5">
        <f t="shared" si="131"/>
        <v>1853.9819625</v>
      </c>
      <c r="Y154" s="5">
        <f t="shared" si="132"/>
        <v>20393.801587499998</v>
      </c>
      <c r="Z154" s="10"/>
      <c r="AA154" s="11"/>
    </row>
    <row r="155" spans="1:27" s="12" customFormat="1" ht="18.600000000000001" customHeight="1">
      <c r="A155" s="2">
        <v>24</v>
      </c>
      <c r="B155" s="3" t="s">
        <v>388</v>
      </c>
      <c r="C155" s="4">
        <v>4</v>
      </c>
      <c r="D155" s="7"/>
      <c r="E155" s="5"/>
      <c r="F155" s="4">
        <v>17697</v>
      </c>
      <c r="G155" s="4">
        <v>2.89</v>
      </c>
      <c r="H155" s="74">
        <v>0.25</v>
      </c>
      <c r="I155" s="5">
        <f>F155*G155*H155</f>
        <v>12786.0825</v>
      </c>
      <c r="J155" s="7">
        <v>1.45</v>
      </c>
      <c r="K155" s="8">
        <f t="shared" si="129"/>
        <v>18539.819625</v>
      </c>
      <c r="L155" s="5">
        <v>10</v>
      </c>
      <c r="M155" s="5">
        <f>K155*L155/100</f>
        <v>1853.9819625</v>
      </c>
      <c r="N155" s="5"/>
      <c r="O155" s="5"/>
      <c r="P155" s="5"/>
      <c r="Q155" s="5"/>
      <c r="R155" s="9"/>
      <c r="S155" s="5"/>
      <c r="T155" s="5"/>
      <c r="U155" s="5"/>
      <c r="V155" s="5"/>
      <c r="W155" s="5"/>
      <c r="X155" s="5">
        <f t="shared" si="131"/>
        <v>1853.9819625</v>
      </c>
      <c r="Y155" s="5">
        <f t="shared" si="132"/>
        <v>20393.801587499998</v>
      </c>
      <c r="Z155" s="10"/>
      <c r="AA155" s="11"/>
    </row>
    <row r="156" spans="1:27" s="12" customFormat="1" ht="18.600000000000001" customHeight="1">
      <c r="A156" s="2"/>
      <c r="B156" s="62" t="s">
        <v>22</v>
      </c>
      <c r="C156" s="61"/>
      <c r="D156" s="63"/>
      <c r="E156" s="5"/>
      <c r="F156" s="61"/>
      <c r="G156" s="61"/>
      <c r="H156" s="93">
        <f>SUM(H132:H155)</f>
        <v>19</v>
      </c>
      <c r="I156" s="66">
        <f>SUM(I132:I155)</f>
        <v>1008198.09</v>
      </c>
      <c r="J156" s="64"/>
      <c r="K156" s="66">
        <f>SUM(K132:K155)</f>
        <v>1461887.2305000003</v>
      </c>
      <c r="L156" s="64"/>
      <c r="M156" s="66">
        <f>SUM(M132:M155)</f>
        <v>146188.72305</v>
      </c>
      <c r="N156" s="64"/>
      <c r="O156" s="66">
        <f>SUM(O132:O155)</f>
        <v>8848.5</v>
      </c>
      <c r="P156" s="64"/>
      <c r="Q156" s="66">
        <f>SUM(Q132:Q155)</f>
        <v>0</v>
      </c>
      <c r="R156" s="64"/>
      <c r="S156" s="66">
        <f>SUM(S132:S155)</f>
        <v>0</v>
      </c>
      <c r="T156" s="64"/>
      <c r="U156" s="66">
        <f>SUM(U132:U155)</f>
        <v>0</v>
      </c>
      <c r="V156" s="64"/>
      <c r="W156" s="66">
        <f>SUM(W132:W155)</f>
        <v>25218.224999999999</v>
      </c>
      <c r="X156" s="66">
        <f t="shared" ref="X156:Y156" si="148">SUM(X132:X155)</f>
        <v>180255.44804999998</v>
      </c>
      <c r="Y156" s="66">
        <f t="shared" si="148"/>
        <v>1642142.6785499998</v>
      </c>
      <c r="Z156" s="93">
        <f>SUM(Z132:Z155)</f>
        <v>17</v>
      </c>
      <c r="AA156" s="66">
        <f>SUM(AA132:AA155)</f>
        <v>1276489.0342500003</v>
      </c>
    </row>
    <row r="157" spans="1:27" s="12" customFormat="1" ht="18.600000000000001" customHeight="1">
      <c r="A157" s="186"/>
      <c r="B157" s="187" t="s">
        <v>281</v>
      </c>
      <c r="C157" s="96"/>
      <c r="D157" s="101"/>
      <c r="E157" s="92"/>
      <c r="F157" s="101"/>
      <c r="G157" s="188"/>
      <c r="H157" s="189">
        <f>H158+H159+H160+H161</f>
        <v>70</v>
      </c>
      <c r="I157" s="66">
        <f>I158+I159+I160+I161</f>
        <v>4595158.7774999999</v>
      </c>
      <c r="J157" s="101"/>
      <c r="K157" s="66">
        <f>K158+K159+K160+K161</f>
        <v>9118493.8380750008</v>
      </c>
      <c r="L157" s="101"/>
      <c r="M157" s="66">
        <f>M158+M159+M160+M161</f>
        <v>911849.38380749989</v>
      </c>
      <c r="N157" s="101"/>
      <c r="O157" s="66">
        <f>O158+O159+O160+O161</f>
        <v>39818.25</v>
      </c>
      <c r="P157" s="101"/>
      <c r="Q157" s="66">
        <f>Q158+Q159+Q160+Q161</f>
        <v>22563.675000000003</v>
      </c>
      <c r="R157" s="101"/>
      <c r="S157" s="66">
        <f>S158+S159+S160+S161</f>
        <v>0</v>
      </c>
      <c r="T157" s="101"/>
      <c r="U157" s="66">
        <f>U158+U159+U160+U161</f>
        <v>15927.300000000001</v>
      </c>
      <c r="V157" s="101"/>
      <c r="W157" s="66">
        <f>W158+W159+W160+W161</f>
        <v>25218.224999999999</v>
      </c>
      <c r="X157" s="66">
        <f t="shared" ref="X157:Y157" si="149">X158+X159+X160+X161</f>
        <v>1015376.8338075</v>
      </c>
      <c r="Y157" s="66">
        <f t="shared" si="149"/>
        <v>10133870.671882501</v>
      </c>
      <c r="Z157" s="189">
        <f>Z158+Z159+Z160+Z161</f>
        <v>53</v>
      </c>
      <c r="AA157" s="66">
        <f>AA158+AA159+AA160+AA161</f>
        <v>7395388.7117999997</v>
      </c>
    </row>
    <row r="158" spans="1:27" s="55" customFormat="1" ht="18.600000000000001" customHeight="1">
      <c r="A158" s="190"/>
      <c r="B158" s="191" t="s">
        <v>126</v>
      </c>
      <c r="C158" s="192"/>
      <c r="D158" s="192"/>
      <c r="E158" s="192"/>
      <c r="F158" s="192"/>
      <c r="G158" s="192"/>
      <c r="H158" s="193">
        <f>H60</f>
        <v>6.5</v>
      </c>
      <c r="I158" s="66">
        <f>I60</f>
        <v>577984.02</v>
      </c>
      <c r="J158" s="194"/>
      <c r="K158" s="66">
        <f>K60</f>
        <v>1976705.3483999998</v>
      </c>
      <c r="L158" s="194"/>
      <c r="M158" s="66">
        <f>M60</f>
        <v>197670.53483999998</v>
      </c>
      <c r="N158" s="194"/>
      <c r="O158" s="66">
        <f>O60</f>
        <v>17697</v>
      </c>
      <c r="P158" s="194"/>
      <c r="Q158" s="66">
        <f>Q60</f>
        <v>0</v>
      </c>
      <c r="R158" s="194"/>
      <c r="S158" s="66">
        <f>S60</f>
        <v>0</v>
      </c>
      <c r="T158" s="194"/>
      <c r="U158" s="66">
        <f>U60</f>
        <v>0</v>
      </c>
      <c r="V158" s="194"/>
      <c r="W158" s="66">
        <f>W60</f>
        <v>0</v>
      </c>
      <c r="X158" s="66">
        <f t="shared" ref="X158:Y158" si="150">X60</f>
        <v>215367.53483999998</v>
      </c>
      <c r="Y158" s="66">
        <f t="shared" si="150"/>
        <v>2192072.8832399999</v>
      </c>
      <c r="Z158" s="193">
        <f>Z60</f>
        <v>0</v>
      </c>
      <c r="AA158" s="66">
        <f>AA60</f>
        <v>1534882.0463999999</v>
      </c>
    </row>
    <row r="159" spans="1:27" s="55" customFormat="1" ht="18.600000000000001" customHeight="1">
      <c r="A159" s="190"/>
      <c r="B159" s="152" t="s">
        <v>267</v>
      </c>
      <c r="C159" s="152"/>
      <c r="D159" s="152"/>
      <c r="E159" s="152"/>
      <c r="F159" s="152"/>
      <c r="G159" s="152"/>
      <c r="H159" s="224">
        <f>H80+H102</f>
        <v>16.5</v>
      </c>
      <c r="I159" s="66">
        <f>I102+I80</f>
        <v>1199635.3875000002</v>
      </c>
      <c r="J159" s="194"/>
      <c r="K159" s="66">
        <f>K102+K80</f>
        <v>2807146.80675</v>
      </c>
      <c r="L159" s="194"/>
      <c r="M159" s="66">
        <f>M102+M80</f>
        <v>280714.68067500001</v>
      </c>
      <c r="N159" s="194"/>
      <c r="O159" s="66">
        <f>O102+O80</f>
        <v>4424.25</v>
      </c>
      <c r="P159" s="194"/>
      <c r="Q159" s="66">
        <f>Q102+Q80</f>
        <v>0</v>
      </c>
      <c r="R159" s="194"/>
      <c r="S159" s="66">
        <f>S102+S80</f>
        <v>0</v>
      </c>
      <c r="T159" s="194"/>
      <c r="U159" s="66">
        <f>U102+U80</f>
        <v>0</v>
      </c>
      <c r="V159" s="194"/>
      <c r="W159" s="66">
        <f>W102+W80</f>
        <v>0</v>
      </c>
      <c r="X159" s="66">
        <f t="shared" ref="X159:Y159" si="151">X102+X80</f>
        <v>285138.93067500007</v>
      </c>
      <c r="Y159" s="66">
        <f t="shared" si="151"/>
        <v>3092285.7374250004</v>
      </c>
      <c r="Z159" s="193">
        <f>Z80+Z102</f>
        <v>14</v>
      </c>
      <c r="AA159" s="66">
        <f>AA102+AA80</f>
        <v>2415916.5732</v>
      </c>
    </row>
    <row r="160" spans="1:27" s="55" customFormat="1" ht="18.600000000000001" customHeight="1">
      <c r="A160" s="190"/>
      <c r="B160" s="152" t="s">
        <v>268</v>
      </c>
      <c r="C160" s="152"/>
      <c r="D160" s="152"/>
      <c r="E160" s="152"/>
      <c r="F160" s="152"/>
      <c r="G160" s="152"/>
      <c r="H160" s="224">
        <f>H87+H105</f>
        <v>4.75</v>
      </c>
      <c r="I160" s="66">
        <f>I105+I87</f>
        <v>242935.56750000003</v>
      </c>
      <c r="J160" s="194"/>
      <c r="K160" s="66">
        <f>K105+K87</f>
        <v>352256.57287500001</v>
      </c>
      <c r="L160" s="194"/>
      <c r="M160" s="66">
        <f>M105+M87</f>
        <v>35225.657287499998</v>
      </c>
      <c r="N160" s="194"/>
      <c r="O160" s="66">
        <f>O105+O87</f>
        <v>0</v>
      </c>
      <c r="P160" s="194"/>
      <c r="Q160" s="66">
        <f>Q105+Q87</f>
        <v>22563.675000000003</v>
      </c>
      <c r="R160" s="194"/>
      <c r="S160" s="66">
        <f>S105+S87</f>
        <v>0</v>
      </c>
      <c r="T160" s="194"/>
      <c r="U160" s="66">
        <f>U105+U87</f>
        <v>10618.2</v>
      </c>
      <c r="V160" s="194"/>
      <c r="W160" s="66">
        <f>W105+W87</f>
        <v>0</v>
      </c>
      <c r="X160" s="66">
        <f t="shared" ref="X160:Y160" si="152">X105+X87</f>
        <v>68407.532287500013</v>
      </c>
      <c r="Y160" s="66">
        <f t="shared" si="152"/>
        <v>420664.1051625</v>
      </c>
      <c r="Z160" s="193">
        <f>Z87+Z105</f>
        <v>5</v>
      </c>
      <c r="AA160" s="66">
        <f>AA105+AA87</f>
        <v>333716.75325000001</v>
      </c>
    </row>
    <row r="161" spans="1:27" s="55" customFormat="1" ht="18.600000000000001" customHeight="1" thickBot="1">
      <c r="A161" s="195"/>
      <c r="B161" s="196" t="s">
        <v>127</v>
      </c>
      <c r="C161" s="197"/>
      <c r="D161" s="197"/>
      <c r="E161" s="197"/>
      <c r="F161" s="197"/>
      <c r="G161" s="197"/>
      <c r="H161" s="198">
        <f>H156+H98+H130+H112</f>
        <v>42.25</v>
      </c>
      <c r="I161" s="66">
        <f>I156+I130+I112+I98</f>
        <v>2574603.8024999998</v>
      </c>
      <c r="J161" s="199"/>
      <c r="K161" s="66">
        <f>K156+K130+K112+K98</f>
        <v>3982385.1100500003</v>
      </c>
      <c r="L161" s="199"/>
      <c r="M161" s="66">
        <f>M156+M130+M112+M98</f>
        <v>398238.51100499998</v>
      </c>
      <c r="N161" s="199"/>
      <c r="O161" s="66">
        <f>O156+O130+O112+O98</f>
        <v>17697</v>
      </c>
      <c r="P161" s="199"/>
      <c r="Q161" s="66">
        <f>Q156+Q130+Q112+Q98</f>
        <v>0</v>
      </c>
      <c r="R161" s="199"/>
      <c r="S161" s="66">
        <f>S156+S130+S112+S98</f>
        <v>0</v>
      </c>
      <c r="T161" s="199"/>
      <c r="U161" s="66">
        <f>U156+U130+U112+U98</f>
        <v>5309.1</v>
      </c>
      <c r="V161" s="199"/>
      <c r="W161" s="66">
        <f>W156+W130+W112+W98</f>
        <v>25218.224999999999</v>
      </c>
      <c r="X161" s="66">
        <f t="shared" ref="X161:Y161" si="153">X156+X130+X112+X98</f>
        <v>446462.83600499993</v>
      </c>
      <c r="Y161" s="66">
        <f t="shared" si="153"/>
        <v>4428847.9460549997</v>
      </c>
      <c r="Z161" s="225">
        <f>Z156+Z98+Z130+Z112</f>
        <v>34</v>
      </c>
      <c r="AA161" s="66">
        <f>AA156+AA130+AA112+AA98</f>
        <v>3110873.3389500002</v>
      </c>
    </row>
    <row r="162" spans="1:27" s="59" customFormat="1" ht="18.600000000000001" customHeight="1" thickBot="1">
      <c r="A162" s="226" t="s">
        <v>302</v>
      </c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8"/>
    </row>
    <row r="163" spans="1:27" s="12" customFormat="1" ht="18.600000000000001" customHeight="1">
      <c r="A163" s="229" t="s">
        <v>435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1"/>
    </row>
    <row r="164" spans="1:27" s="12" customFormat="1" ht="18.600000000000001" customHeight="1">
      <c r="A164" s="68" t="s">
        <v>14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70"/>
    </row>
    <row r="165" spans="1:27" s="12" customFormat="1" ht="18.600000000000001" customHeight="1">
      <c r="A165" s="71">
        <v>1</v>
      </c>
      <c r="B165" s="3" t="s">
        <v>534</v>
      </c>
      <c r="C165" s="4" t="s">
        <v>63</v>
      </c>
      <c r="D165" s="60">
        <v>7.4</v>
      </c>
      <c r="E165" s="5" t="s">
        <v>28</v>
      </c>
      <c r="F165" s="4">
        <v>17697</v>
      </c>
      <c r="G165" s="4">
        <v>5.04</v>
      </c>
      <c r="H165" s="60">
        <v>1</v>
      </c>
      <c r="I165" s="5">
        <f t="shared" ref="I165:I185" si="154">F165*G165*H165</f>
        <v>89192.88</v>
      </c>
      <c r="J165" s="7">
        <v>3.42</v>
      </c>
      <c r="K165" s="5">
        <f t="shared" ref="K165:K185" si="155">I165*J165</f>
        <v>305039.6496</v>
      </c>
      <c r="L165" s="5">
        <v>10</v>
      </c>
      <c r="M165" s="5">
        <f t="shared" ref="M165:M185" si="156">K165*L165/100</f>
        <v>30503.964960000001</v>
      </c>
      <c r="N165" s="4">
        <v>50</v>
      </c>
      <c r="O165" s="5">
        <f>F165*H165*N165%</f>
        <v>8848.5</v>
      </c>
      <c r="P165" s="5"/>
      <c r="Q165" s="5"/>
      <c r="R165" s="5"/>
      <c r="S165" s="5"/>
      <c r="T165" s="5"/>
      <c r="U165" s="5"/>
      <c r="V165" s="5"/>
      <c r="W165" s="5"/>
      <c r="X165" s="5">
        <f t="shared" ref="X165:X185" si="157">M165+W165+O165+Q165+S165+U165</f>
        <v>39352.464959999998</v>
      </c>
      <c r="Y165" s="5">
        <f t="shared" ref="Y165:Y185" si="158">K165+X165</f>
        <v>344392.11456000002</v>
      </c>
      <c r="Z165" s="60">
        <v>1</v>
      </c>
      <c r="AA165" s="11">
        <f t="shared" ref="AA165:AA173" si="159">K165*Z165</f>
        <v>305039.6496</v>
      </c>
    </row>
    <row r="166" spans="1:27" s="12" customFormat="1" ht="18.600000000000001" customHeight="1">
      <c r="A166" s="71">
        <v>2</v>
      </c>
      <c r="B166" s="3" t="s">
        <v>64</v>
      </c>
      <c r="C166" s="112" t="s">
        <v>21</v>
      </c>
      <c r="D166" s="4" t="s">
        <v>20</v>
      </c>
      <c r="E166" s="5"/>
      <c r="F166" s="4">
        <v>17697</v>
      </c>
      <c r="G166" s="4">
        <v>4.7699999999999996</v>
      </c>
      <c r="H166" s="60">
        <v>1</v>
      </c>
      <c r="I166" s="5">
        <f>F166*G166*H166</f>
        <v>84414.689999999988</v>
      </c>
      <c r="J166" s="7">
        <v>3.42</v>
      </c>
      <c r="K166" s="5">
        <f>I166*J166</f>
        <v>288698.23979999998</v>
      </c>
      <c r="L166" s="5">
        <v>10</v>
      </c>
      <c r="M166" s="5">
        <f>K166*L166/100</f>
        <v>28869.823980000001</v>
      </c>
      <c r="N166" s="5"/>
      <c r="O166" s="5"/>
      <c r="P166" s="9"/>
      <c r="Q166" s="5"/>
      <c r="R166" s="5">
        <v>80</v>
      </c>
      <c r="S166" s="5">
        <f>F166*H166*R166/100</f>
        <v>14157.6</v>
      </c>
      <c r="T166" s="5"/>
      <c r="U166" s="5"/>
      <c r="V166" s="5"/>
      <c r="W166" s="5"/>
      <c r="X166" s="5">
        <f>M166+W166+O166+Q166+S166+U166</f>
        <v>43027.42398</v>
      </c>
      <c r="Y166" s="5">
        <f>K166+X166</f>
        <v>331725.66378</v>
      </c>
      <c r="Z166" s="60">
        <v>1</v>
      </c>
      <c r="AA166" s="11">
        <f>K166*Z166</f>
        <v>288698.23979999998</v>
      </c>
    </row>
    <row r="167" spans="1:27" s="12" customFormat="1" ht="18.600000000000001" customHeight="1">
      <c r="A167" s="71">
        <v>3</v>
      </c>
      <c r="B167" s="3" t="s">
        <v>64</v>
      </c>
      <c r="C167" s="4" t="s">
        <v>19</v>
      </c>
      <c r="D167" s="60" t="s">
        <v>20</v>
      </c>
      <c r="E167" s="5" t="s">
        <v>18</v>
      </c>
      <c r="F167" s="4">
        <v>17697</v>
      </c>
      <c r="G167" s="4">
        <v>5.99</v>
      </c>
      <c r="H167" s="60">
        <v>1</v>
      </c>
      <c r="I167" s="5">
        <f>F167*G167*H167</f>
        <v>106005.03</v>
      </c>
      <c r="J167" s="7">
        <v>3.42</v>
      </c>
      <c r="K167" s="5">
        <f>I167*J167</f>
        <v>362537.20259999996</v>
      </c>
      <c r="L167" s="5">
        <v>10</v>
      </c>
      <c r="M167" s="5">
        <f>K167*L167/100</f>
        <v>36253.720259999995</v>
      </c>
      <c r="N167" s="5"/>
      <c r="O167" s="5"/>
      <c r="P167" s="9"/>
      <c r="Q167" s="5"/>
      <c r="R167" s="5">
        <v>80</v>
      </c>
      <c r="S167" s="5">
        <f>F167*H167*R167/100</f>
        <v>14157.6</v>
      </c>
      <c r="T167" s="5"/>
      <c r="U167" s="5"/>
      <c r="V167" s="5"/>
      <c r="W167" s="5"/>
      <c r="X167" s="5">
        <f>M167+W167+O167+Q167+S167+U167</f>
        <v>50411.320259999993</v>
      </c>
      <c r="Y167" s="5">
        <f>K167+X167</f>
        <v>412948.52285999997</v>
      </c>
      <c r="Z167" s="60">
        <v>1</v>
      </c>
      <c r="AA167" s="11">
        <f>K167*Z167</f>
        <v>362537.20259999996</v>
      </c>
    </row>
    <row r="168" spans="1:27" s="12" customFormat="1" ht="18.600000000000001" customHeight="1">
      <c r="A168" s="71">
        <v>4</v>
      </c>
      <c r="B168" s="3" t="s">
        <v>64</v>
      </c>
      <c r="C168" s="4" t="s">
        <v>19</v>
      </c>
      <c r="D168" s="60" t="s">
        <v>20</v>
      </c>
      <c r="E168" s="5" t="s">
        <v>18</v>
      </c>
      <c r="F168" s="4">
        <v>17697</v>
      </c>
      <c r="G168" s="4">
        <v>5.99</v>
      </c>
      <c r="H168" s="60">
        <v>0.5</v>
      </c>
      <c r="I168" s="5">
        <f>F168*G168*H168</f>
        <v>53002.514999999999</v>
      </c>
      <c r="J168" s="7">
        <v>3.42</v>
      </c>
      <c r="K168" s="5">
        <f>I168*J168</f>
        <v>181268.60129999998</v>
      </c>
      <c r="L168" s="5">
        <v>10</v>
      </c>
      <c r="M168" s="5">
        <f>K168*L168/100</f>
        <v>18126.860129999997</v>
      </c>
      <c r="N168" s="5"/>
      <c r="O168" s="5"/>
      <c r="P168" s="9"/>
      <c r="Q168" s="5"/>
      <c r="R168" s="5"/>
      <c r="S168" s="5">
        <f>F168*H168*R168/100</f>
        <v>0</v>
      </c>
      <c r="T168" s="5"/>
      <c r="U168" s="5"/>
      <c r="V168" s="5"/>
      <c r="W168" s="5"/>
      <c r="X168" s="5">
        <f>M168+W168+O168+Q168+S168+U168</f>
        <v>18126.860129999997</v>
      </c>
      <c r="Y168" s="5">
        <f>K168+X168</f>
        <v>199395.46142999997</v>
      </c>
      <c r="Z168" s="10"/>
      <c r="AA168" s="11"/>
    </row>
    <row r="169" spans="1:27" s="12" customFormat="1" ht="18.600000000000001" customHeight="1">
      <c r="A169" s="71">
        <v>5</v>
      </c>
      <c r="B169" s="3" t="s">
        <v>447</v>
      </c>
      <c r="C169" s="4" t="s">
        <v>21</v>
      </c>
      <c r="D169" s="60">
        <v>0.4</v>
      </c>
      <c r="E169" s="5"/>
      <c r="F169" s="4">
        <v>17697</v>
      </c>
      <c r="G169" s="4">
        <v>4.13</v>
      </c>
      <c r="H169" s="60">
        <v>1</v>
      </c>
      <c r="I169" s="5">
        <f t="shared" si="154"/>
        <v>73088.61</v>
      </c>
      <c r="J169" s="7">
        <v>3.42</v>
      </c>
      <c r="K169" s="5">
        <f t="shared" si="155"/>
        <v>249963.04619999998</v>
      </c>
      <c r="L169" s="5">
        <v>10</v>
      </c>
      <c r="M169" s="5">
        <f t="shared" si="156"/>
        <v>24996.304619999999</v>
      </c>
      <c r="N169" s="5"/>
      <c r="O169" s="5"/>
      <c r="P169" s="9"/>
      <c r="Q169" s="5"/>
      <c r="R169" s="5">
        <v>150</v>
      </c>
      <c r="S169" s="5">
        <f t="shared" ref="S169:S176" si="160">F169*H169*R169/100</f>
        <v>26545.5</v>
      </c>
      <c r="T169" s="5"/>
      <c r="U169" s="5"/>
      <c r="V169" s="5"/>
      <c r="W169" s="5"/>
      <c r="X169" s="5">
        <f t="shared" si="157"/>
        <v>51541.804619999995</v>
      </c>
      <c r="Y169" s="5">
        <f t="shared" si="158"/>
        <v>301504.85081999999</v>
      </c>
      <c r="Z169" s="60">
        <v>1</v>
      </c>
      <c r="AA169" s="11">
        <f t="shared" si="159"/>
        <v>249963.04619999998</v>
      </c>
    </row>
    <row r="170" spans="1:27" s="12" customFormat="1" ht="18.600000000000001" customHeight="1">
      <c r="A170" s="71">
        <v>6</v>
      </c>
      <c r="B170" s="3" t="s">
        <v>448</v>
      </c>
      <c r="C170" s="4" t="s">
        <v>21</v>
      </c>
      <c r="D170" s="60">
        <v>4.4000000000000004</v>
      </c>
      <c r="E170" s="5"/>
      <c r="F170" s="4">
        <v>17697</v>
      </c>
      <c r="G170" s="4">
        <v>4.26</v>
      </c>
      <c r="H170" s="60">
        <v>1</v>
      </c>
      <c r="I170" s="5">
        <f t="shared" si="154"/>
        <v>75389.22</v>
      </c>
      <c r="J170" s="7">
        <v>3.42</v>
      </c>
      <c r="K170" s="5">
        <f t="shared" si="155"/>
        <v>257831.1324</v>
      </c>
      <c r="L170" s="5">
        <v>10</v>
      </c>
      <c r="M170" s="5">
        <f t="shared" si="156"/>
        <v>25783.113239999999</v>
      </c>
      <c r="N170" s="5"/>
      <c r="O170" s="5"/>
      <c r="P170" s="9"/>
      <c r="Q170" s="5"/>
      <c r="R170" s="5">
        <v>150</v>
      </c>
      <c r="S170" s="5">
        <f t="shared" si="160"/>
        <v>26545.5</v>
      </c>
      <c r="T170" s="5"/>
      <c r="U170" s="5"/>
      <c r="V170" s="5"/>
      <c r="W170" s="5"/>
      <c r="X170" s="5">
        <f t="shared" si="157"/>
        <v>52328.613239999999</v>
      </c>
      <c r="Y170" s="5">
        <f t="shared" si="158"/>
        <v>310159.74563999998</v>
      </c>
      <c r="Z170" s="60">
        <v>1</v>
      </c>
      <c r="AA170" s="11">
        <f t="shared" si="159"/>
        <v>257831.1324</v>
      </c>
    </row>
    <row r="171" spans="1:27" s="12" customFormat="1" ht="18.600000000000001" customHeight="1">
      <c r="A171" s="71">
        <v>7</v>
      </c>
      <c r="B171" s="3" t="s">
        <v>449</v>
      </c>
      <c r="C171" s="4" t="s">
        <v>21</v>
      </c>
      <c r="D171" s="60">
        <v>4.4000000000000004</v>
      </c>
      <c r="E171" s="5"/>
      <c r="F171" s="4">
        <v>17697</v>
      </c>
      <c r="G171" s="4">
        <v>4.26</v>
      </c>
      <c r="H171" s="60">
        <v>1</v>
      </c>
      <c r="I171" s="5">
        <f t="shared" si="154"/>
        <v>75389.22</v>
      </c>
      <c r="J171" s="7">
        <v>3.42</v>
      </c>
      <c r="K171" s="5">
        <f t="shared" si="155"/>
        <v>257831.1324</v>
      </c>
      <c r="L171" s="5">
        <v>10</v>
      </c>
      <c r="M171" s="5">
        <f t="shared" si="156"/>
        <v>25783.113239999999</v>
      </c>
      <c r="N171" s="5"/>
      <c r="O171" s="5"/>
      <c r="P171" s="9"/>
      <c r="Q171" s="5"/>
      <c r="R171" s="5">
        <v>150</v>
      </c>
      <c r="S171" s="5">
        <f t="shared" si="160"/>
        <v>26545.5</v>
      </c>
      <c r="T171" s="5"/>
      <c r="U171" s="5"/>
      <c r="V171" s="5"/>
      <c r="W171" s="5"/>
      <c r="X171" s="5">
        <f t="shared" si="157"/>
        <v>52328.613239999999</v>
      </c>
      <c r="Y171" s="5">
        <f t="shared" si="158"/>
        <v>310159.74563999998</v>
      </c>
      <c r="Z171" s="60">
        <v>1</v>
      </c>
      <c r="AA171" s="11">
        <f t="shared" si="159"/>
        <v>257831.1324</v>
      </c>
    </row>
    <row r="172" spans="1:27" s="12" customFormat="1" ht="18.600000000000001" customHeight="1">
      <c r="A172" s="71">
        <v>8</v>
      </c>
      <c r="B172" s="3" t="s">
        <v>450</v>
      </c>
      <c r="C172" s="4" t="s">
        <v>21</v>
      </c>
      <c r="D172" s="60">
        <v>4.4000000000000004</v>
      </c>
      <c r="E172" s="5"/>
      <c r="F172" s="4">
        <v>17697</v>
      </c>
      <c r="G172" s="4">
        <v>4.26</v>
      </c>
      <c r="H172" s="60">
        <v>1</v>
      </c>
      <c r="I172" s="5">
        <f t="shared" si="154"/>
        <v>75389.22</v>
      </c>
      <c r="J172" s="7">
        <v>3.42</v>
      </c>
      <c r="K172" s="5">
        <f t="shared" si="155"/>
        <v>257831.1324</v>
      </c>
      <c r="L172" s="5">
        <v>10</v>
      </c>
      <c r="M172" s="5">
        <f t="shared" si="156"/>
        <v>25783.113239999999</v>
      </c>
      <c r="N172" s="5"/>
      <c r="O172" s="5"/>
      <c r="P172" s="9"/>
      <c r="Q172" s="5"/>
      <c r="R172" s="5">
        <v>150</v>
      </c>
      <c r="S172" s="5">
        <f t="shared" si="160"/>
        <v>26545.5</v>
      </c>
      <c r="T172" s="5"/>
      <c r="U172" s="5"/>
      <c r="V172" s="5"/>
      <c r="W172" s="5"/>
      <c r="X172" s="5">
        <f t="shared" si="157"/>
        <v>52328.613239999999</v>
      </c>
      <c r="Y172" s="5">
        <f t="shared" si="158"/>
        <v>310159.74563999998</v>
      </c>
      <c r="Z172" s="60">
        <v>1</v>
      </c>
      <c r="AA172" s="11">
        <f t="shared" si="159"/>
        <v>257831.1324</v>
      </c>
    </row>
    <row r="173" spans="1:27" s="12" customFormat="1" ht="18.600000000000001" customHeight="1">
      <c r="A173" s="71">
        <v>9</v>
      </c>
      <c r="B173" s="3" t="s">
        <v>451</v>
      </c>
      <c r="C173" s="4" t="s">
        <v>21</v>
      </c>
      <c r="D173" s="60">
        <v>1.4</v>
      </c>
      <c r="E173" s="5"/>
      <c r="F173" s="4">
        <v>17697</v>
      </c>
      <c r="G173" s="4">
        <v>4.17</v>
      </c>
      <c r="H173" s="60">
        <v>1</v>
      </c>
      <c r="I173" s="5">
        <f t="shared" si="154"/>
        <v>73796.490000000005</v>
      </c>
      <c r="J173" s="7">
        <v>3.42</v>
      </c>
      <c r="K173" s="5">
        <f t="shared" si="155"/>
        <v>252383.9958</v>
      </c>
      <c r="L173" s="5">
        <v>10</v>
      </c>
      <c r="M173" s="5">
        <f t="shared" si="156"/>
        <v>25238.399580000001</v>
      </c>
      <c r="N173" s="5"/>
      <c r="O173" s="5"/>
      <c r="P173" s="9"/>
      <c r="Q173" s="5"/>
      <c r="R173" s="5">
        <v>150</v>
      </c>
      <c r="S173" s="5">
        <f t="shared" si="160"/>
        <v>26545.5</v>
      </c>
      <c r="T173" s="5"/>
      <c r="U173" s="5"/>
      <c r="V173" s="5"/>
      <c r="W173" s="5"/>
      <c r="X173" s="5">
        <f t="shared" si="157"/>
        <v>51783.899579999998</v>
      </c>
      <c r="Y173" s="5">
        <f t="shared" si="158"/>
        <v>304167.89538</v>
      </c>
      <c r="Z173" s="60">
        <v>1</v>
      </c>
      <c r="AA173" s="11">
        <f t="shared" si="159"/>
        <v>252383.9958</v>
      </c>
    </row>
    <row r="174" spans="1:27" s="12" customFormat="1" ht="18.600000000000001" customHeight="1">
      <c r="A174" s="71">
        <v>10</v>
      </c>
      <c r="B174" s="3" t="s">
        <v>452</v>
      </c>
      <c r="C174" s="4" t="s">
        <v>21</v>
      </c>
      <c r="D174" s="60">
        <v>7</v>
      </c>
      <c r="E174" s="5"/>
      <c r="F174" s="4">
        <v>17697</v>
      </c>
      <c r="G174" s="4">
        <v>4.3499999999999996</v>
      </c>
      <c r="H174" s="60">
        <v>1</v>
      </c>
      <c r="I174" s="5">
        <f t="shared" si="154"/>
        <v>76981.95</v>
      </c>
      <c r="J174" s="7">
        <v>3.42</v>
      </c>
      <c r="K174" s="5">
        <f t="shared" si="155"/>
        <v>263278.26899999997</v>
      </c>
      <c r="L174" s="5">
        <v>10</v>
      </c>
      <c r="M174" s="5">
        <f t="shared" si="156"/>
        <v>26327.826899999996</v>
      </c>
      <c r="N174" s="5"/>
      <c r="O174" s="5"/>
      <c r="P174" s="9"/>
      <c r="Q174" s="5"/>
      <c r="R174" s="5">
        <v>150</v>
      </c>
      <c r="S174" s="5">
        <f t="shared" si="160"/>
        <v>26545.5</v>
      </c>
      <c r="T174" s="5"/>
      <c r="U174" s="5"/>
      <c r="V174" s="5"/>
      <c r="W174" s="5"/>
      <c r="X174" s="5">
        <f t="shared" si="157"/>
        <v>52873.3269</v>
      </c>
      <c r="Y174" s="5">
        <f t="shared" si="158"/>
        <v>316151.59589999996</v>
      </c>
      <c r="Z174" s="60">
        <v>1</v>
      </c>
      <c r="AA174" s="11">
        <f t="shared" ref="AA174:AA175" si="161">K174*Z174</f>
        <v>263278.26899999997</v>
      </c>
    </row>
    <row r="175" spans="1:27" s="12" customFormat="1" ht="18.600000000000001" customHeight="1">
      <c r="A175" s="71">
        <v>11</v>
      </c>
      <c r="B175" s="3" t="s">
        <v>453</v>
      </c>
      <c r="C175" s="4" t="s">
        <v>21</v>
      </c>
      <c r="D175" s="60">
        <v>3.3</v>
      </c>
      <c r="E175" s="5"/>
      <c r="F175" s="4">
        <v>17697</v>
      </c>
      <c r="G175" s="4">
        <v>4.26</v>
      </c>
      <c r="H175" s="60">
        <v>1</v>
      </c>
      <c r="I175" s="5">
        <f t="shared" si="154"/>
        <v>75389.22</v>
      </c>
      <c r="J175" s="7">
        <v>3.42</v>
      </c>
      <c r="K175" s="5">
        <f t="shared" si="155"/>
        <v>257831.1324</v>
      </c>
      <c r="L175" s="5">
        <v>10</v>
      </c>
      <c r="M175" s="5">
        <f t="shared" si="156"/>
        <v>25783.113239999999</v>
      </c>
      <c r="N175" s="5"/>
      <c r="O175" s="5"/>
      <c r="P175" s="9"/>
      <c r="Q175" s="5"/>
      <c r="R175" s="5">
        <v>150</v>
      </c>
      <c r="S175" s="5">
        <f t="shared" si="160"/>
        <v>26545.5</v>
      </c>
      <c r="T175" s="5"/>
      <c r="U175" s="5"/>
      <c r="V175" s="5"/>
      <c r="W175" s="5"/>
      <c r="X175" s="5">
        <f t="shared" si="157"/>
        <v>52328.613239999999</v>
      </c>
      <c r="Y175" s="5">
        <f t="shared" si="158"/>
        <v>310159.74563999998</v>
      </c>
      <c r="Z175" s="60">
        <v>1</v>
      </c>
      <c r="AA175" s="11">
        <f t="shared" si="161"/>
        <v>257831.1324</v>
      </c>
    </row>
    <row r="176" spans="1:27" s="12" customFormat="1" ht="18.600000000000001" customHeight="1">
      <c r="A176" s="71">
        <v>12</v>
      </c>
      <c r="B176" s="3" t="s">
        <v>454</v>
      </c>
      <c r="C176" s="4" t="s">
        <v>21</v>
      </c>
      <c r="D176" s="4">
        <v>1.3</v>
      </c>
      <c r="E176" s="5"/>
      <c r="F176" s="4">
        <v>17697</v>
      </c>
      <c r="G176" s="4">
        <v>4.17</v>
      </c>
      <c r="H176" s="60">
        <v>1</v>
      </c>
      <c r="I176" s="5">
        <f t="shared" si="154"/>
        <v>73796.490000000005</v>
      </c>
      <c r="J176" s="7">
        <v>3.42</v>
      </c>
      <c r="K176" s="5">
        <f t="shared" si="155"/>
        <v>252383.9958</v>
      </c>
      <c r="L176" s="5">
        <v>10</v>
      </c>
      <c r="M176" s="5">
        <f t="shared" si="156"/>
        <v>25238.399580000001</v>
      </c>
      <c r="N176" s="5"/>
      <c r="O176" s="5"/>
      <c r="P176" s="9"/>
      <c r="Q176" s="5"/>
      <c r="R176" s="5">
        <v>150</v>
      </c>
      <c r="S176" s="5">
        <f t="shared" si="160"/>
        <v>26545.5</v>
      </c>
      <c r="T176" s="5"/>
      <c r="U176" s="5"/>
      <c r="V176" s="5"/>
      <c r="W176" s="5"/>
      <c r="X176" s="5">
        <f t="shared" si="157"/>
        <v>51783.899579999998</v>
      </c>
      <c r="Y176" s="5">
        <f t="shared" si="158"/>
        <v>304167.89538</v>
      </c>
      <c r="Z176" s="60">
        <v>1</v>
      </c>
      <c r="AA176" s="11">
        <f>K176*Z176</f>
        <v>252383.9958</v>
      </c>
    </row>
    <row r="177" spans="1:27" s="12" customFormat="1" ht="18.600000000000001" customHeight="1">
      <c r="A177" s="71">
        <v>13</v>
      </c>
      <c r="B177" s="3" t="s">
        <v>455</v>
      </c>
      <c r="C177" s="4" t="s">
        <v>21</v>
      </c>
      <c r="D177" s="60">
        <v>1.3</v>
      </c>
      <c r="E177" s="5"/>
      <c r="F177" s="4">
        <v>17697</v>
      </c>
      <c r="G177" s="4">
        <v>4.17</v>
      </c>
      <c r="H177" s="60">
        <v>1</v>
      </c>
      <c r="I177" s="5">
        <f t="shared" ref="I177" si="162">F177*G177*H177</f>
        <v>73796.490000000005</v>
      </c>
      <c r="J177" s="7">
        <v>3.42</v>
      </c>
      <c r="K177" s="5">
        <f t="shared" ref="K177" si="163">I177*J177</f>
        <v>252383.9958</v>
      </c>
      <c r="L177" s="5">
        <v>10</v>
      </c>
      <c r="M177" s="5">
        <f t="shared" ref="M177" si="164">K177*L177/100</f>
        <v>25238.399580000001</v>
      </c>
      <c r="N177" s="5"/>
      <c r="O177" s="5"/>
      <c r="P177" s="9"/>
      <c r="Q177" s="5"/>
      <c r="R177" s="5">
        <v>150</v>
      </c>
      <c r="S177" s="5">
        <f t="shared" ref="S177" si="165">F177*H177*R177/100</f>
        <v>26545.5</v>
      </c>
      <c r="T177" s="5"/>
      <c r="U177" s="5"/>
      <c r="V177" s="5"/>
      <c r="W177" s="5"/>
      <c r="X177" s="5">
        <f t="shared" ref="X177" si="166">M177+W177+O177+Q177+S177+U177</f>
        <v>51783.899579999998</v>
      </c>
      <c r="Y177" s="5">
        <f t="shared" ref="Y177" si="167">K177+X177</f>
        <v>304167.89538</v>
      </c>
      <c r="Z177" s="60">
        <v>1</v>
      </c>
      <c r="AA177" s="11">
        <f>K177*Z177</f>
        <v>252383.9958</v>
      </c>
    </row>
    <row r="178" spans="1:27" s="12" customFormat="1" ht="18.600000000000001" customHeight="1">
      <c r="A178" s="71">
        <v>14</v>
      </c>
      <c r="B178" s="3" t="s">
        <v>456</v>
      </c>
      <c r="C178" s="4" t="s">
        <v>21</v>
      </c>
      <c r="D178" s="60">
        <v>3.3</v>
      </c>
      <c r="E178" s="5"/>
      <c r="F178" s="4">
        <v>17697</v>
      </c>
      <c r="G178" s="4">
        <v>4.26</v>
      </c>
      <c r="H178" s="60">
        <v>1</v>
      </c>
      <c r="I178" s="5">
        <f t="shared" si="154"/>
        <v>75389.22</v>
      </c>
      <c r="J178" s="7">
        <v>3.42</v>
      </c>
      <c r="K178" s="5">
        <f t="shared" si="155"/>
        <v>257831.1324</v>
      </c>
      <c r="L178" s="5">
        <v>10</v>
      </c>
      <c r="M178" s="5">
        <f t="shared" si="156"/>
        <v>25783.113239999999</v>
      </c>
      <c r="N178" s="5"/>
      <c r="O178" s="5"/>
      <c r="P178" s="9"/>
      <c r="Q178" s="5"/>
      <c r="R178" s="5"/>
      <c r="S178" s="5"/>
      <c r="T178" s="5"/>
      <c r="U178" s="5"/>
      <c r="V178" s="5"/>
      <c r="W178" s="5"/>
      <c r="X178" s="5">
        <f t="shared" si="157"/>
        <v>25783.113239999999</v>
      </c>
      <c r="Y178" s="5">
        <f t="shared" si="158"/>
        <v>283614.24563999998</v>
      </c>
      <c r="Z178" s="60">
        <v>1</v>
      </c>
      <c r="AA178" s="11">
        <f>K178*Z178</f>
        <v>257831.1324</v>
      </c>
    </row>
    <row r="179" spans="1:27" s="12" customFormat="1" ht="18.600000000000001" customHeight="1">
      <c r="A179" s="71">
        <v>15</v>
      </c>
      <c r="B179" s="3" t="s">
        <v>62</v>
      </c>
      <c r="C179" s="4" t="s">
        <v>21</v>
      </c>
      <c r="D179" s="60">
        <v>5.4</v>
      </c>
      <c r="E179" s="5"/>
      <c r="F179" s="4">
        <v>17697</v>
      </c>
      <c r="G179" s="7">
        <v>4.3</v>
      </c>
      <c r="H179" s="60">
        <v>0.5</v>
      </c>
      <c r="I179" s="5">
        <f t="shared" si="154"/>
        <v>38048.549999999996</v>
      </c>
      <c r="J179" s="7">
        <v>3.42</v>
      </c>
      <c r="K179" s="5">
        <f t="shared" si="155"/>
        <v>130126.04099999998</v>
      </c>
      <c r="L179" s="5">
        <v>10</v>
      </c>
      <c r="M179" s="5">
        <f t="shared" si="156"/>
        <v>13012.604099999999</v>
      </c>
      <c r="N179" s="4">
        <v>50</v>
      </c>
      <c r="O179" s="5">
        <f>F179*H179*N179%</f>
        <v>4424.25</v>
      </c>
      <c r="P179" s="9"/>
      <c r="Q179" s="5"/>
      <c r="R179" s="9"/>
      <c r="S179" s="5"/>
      <c r="T179" s="5"/>
      <c r="U179" s="5"/>
      <c r="V179" s="5"/>
      <c r="W179" s="5"/>
      <c r="X179" s="5">
        <f t="shared" si="157"/>
        <v>17436.854099999997</v>
      </c>
      <c r="Y179" s="5">
        <f t="shared" si="158"/>
        <v>147562.89509999997</v>
      </c>
      <c r="Z179" s="10"/>
      <c r="AA179" s="11"/>
    </row>
    <row r="180" spans="1:27" s="12" customFormat="1" ht="18.600000000000001" customHeight="1">
      <c r="A180" s="71">
        <v>16</v>
      </c>
      <c r="B180" s="3" t="s">
        <v>457</v>
      </c>
      <c r="C180" s="4" t="s">
        <v>21</v>
      </c>
      <c r="D180" s="60">
        <v>2.4</v>
      </c>
      <c r="E180" s="5"/>
      <c r="F180" s="4">
        <v>17697</v>
      </c>
      <c r="G180" s="4">
        <v>4.21</v>
      </c>
      <c r="H180" s="60">
        <v>1</v>
      </c>
      <c r="I180" s="5">
        <f t="shared" si="154"/>
        <v>74504.37</v>
      </c>
      <c r="J180" s="7">
        <v>3.42</v>
      </c>
      <c r="K180" s="5">
        <f t="shared" si="155"/>
        <v>254804.94539999997</v>
      </c>
      <c r="L180" s="5">
        <v>10</v>
      </c>
      <c r="M180" s="5">
        <f t="shared" si="156"/>
        <v>25480.49454</v>
      </c>
      <c r="N180" s="5"/>
      <c r="O180" s="5"/>
      <c r="P180" s="9"/>
      <c r="Q180" s="5"/>
      <c r="R180" s="5">
        <v>150</v>
      </c>
      <c r="S180" s="5">
        <f t="shared" ref="S180:S185" si="168">F180*H180*R180/100</f>
        <v>26545.5</v>
      </c>
      <c r="T180" s="5"/>
      <c r="U180" s="5"/>
      <c r="V180" s="5"/>
      <c r="W180" s="5"/>
      <c r="X180" s="5">
        <f t="shared" si="157"/>
        <v>52025.99454</v>
      </c>
      <c r="Y180" s="5">
        <f t="shared" si="158"/>
        <v>306830.93993999995</v>
      </c>
      <c r="Z180" s="60">
        <v>1</v>
      </c>
      <c r="AA180" s="11">
        <f t="shared" ref="AA180:AA185" si="169">K180*Z180</f>
        <v>254804.94539999997</v>
      </c>
    </row>
    <row r="181" spans="1:27" s="12" customFormat="1" ht="18.600000000000001" customHeight="1">
      <c r="A181" s="71">
        <v>17</v>
      </c>
      <c r="B181" s="3" t="s">
        <v>458</v>
      </c>
      <c r="C181" s="4" t="s">
        <v>21</v>
      </c>
      <c r="D181" s="60" t="s">
        <v>20</v>
      </c>
      <c r="E181" s="5" t="s">
        <v>18</v>
      </c>
      <c r="F181" s="4">
        <v>17697</v>
      </c>
      <c r="G181" s="4">
        <v>5.99</v>
      </c>
      <c r="H181" s="60">
        <v>1</v>
      </c>
      <c r="I181" s="5">
        <f t="shared" si="154"/>
        <v>106005.03</v>
      </c>
      <c r="J181" s="7">
        <v>3.42</v>
      </c>
      <c r="K181" s="5">
        <f t="shared" si="155"/>
        <v>362537.20259999996</v>
      </c>
      <c r="L181" s="5">
        <v>10</v>
      </c>
      <c r="M181" s="5">
        <f t="shared" si="156"/>
        <v>36253.720259999995</v>
      </c>
      <c r="N181" s="5"/>
      <c r="O181" s="5"/>
      <c r="P181" s="9"/>
      <c r="Q181" s="5"/>
      <c r="R181" s="5">
        <v>150</v>
      </c>
      <c r="S181" s="5">
        <f t="shared" si="168"/>
        <v>26545.5</v>
      </c>
      <c r="T181" s="5"/>
      <c r="U181" s="5"/>
      <c r="V181" s="5"/>
      <c r="W181" s="5"/>
      <c r="X181" s="5">
        <f t="shared" si="157"/>
        <v>62799.220259999995</v>
      </c>
      <c r="Y181" s="5">
        <f t="shared" si="158"/>
        <v>425336.42285999993</v>
      </c>
      <c r="Z181" s="60">
        <v>1</v>
      </c>
      <c r="AA181" s="11">
        <f t="shared" si="169"/>
        <v>362537.20259999996</v>
      </c>
    </row>
    <row r="182" spans="1:27" s="12" customFormat="1" ht="18.600000000000001" customHeight="1">
      <c r="A182" s="71">
        <v>18</v>
      </c>
      <c r="B182" s="3" t="s">
        <v>459</v>
      </c>
      <c r="C182" s="4" t="s">
        <v>21</v>
      </c>
      <c r="D182" s="60">
        <v>3.4</v>
      </c>
      <c r="E182" s="5"/>
      <c r="F182" s="4">
        <v>17697</v>
      </c>
      <c r="G182" s="4">
        <v>4.26</v>
      </c>
      <c r="H182" s="60">
        <v>1</v>
      </c>
      <c r="I182" s="5">
        <f t="shared" si="154"/>
        <v>75389.22</v>
      </c>
      <c r="J182" s="7">
        <v>3.42</v>
      </c>
      <c r="K182" s="5">
        <f t="shared" si="155"/>
        <v>257831.1324</v>
      </c>
      <c r="L182" s="5">
        <v>10</v>
      </c>
      <c r="M182" s="5">
        <f t="shared" si="156"/>
        <v>25783.113239999999</v>
      </c>
      <c r="N182" s="5"/>
      <c r="O182" s="5"/>
      <c r="P182" s="9"/>
      <c r="Q182" s="5"/>
      <c r="R182" s="5">
        <v>150</v>
      </c>
      <c r="S182" s="5">
        <f t="shared" si="168"/>
        <v>26545.5</v>
      </c>
      <c r="T182" s="5"/>
      <c r="U182" s="5"/>
      <c r="V182" s="5"/>
      <c r="W182" s="5"/>
      <c r="X182" s="5">
        <f t="shared" si="157"/>
        <v>52328.613239999999</v>
      </c>
      <c r="Y182" s="5">
        <f t="shared" si="158"/>
        <v>310159.74563999998</v>
      </c>
      <c r="Z182" s="60">
        <v>1</v>
      </c>
      <c r="AA182" s="11">
        <f t="shared" si="169"/>
        <v>257831.1324</v>
      </c>
    </row>
    <row r="183" spans="1:27" s="12" customFormat="1" ht="18.600000000000001" customHeight="1">
      <c r="A183" s="71">
        <v>19</v>
      </c>
      <c r="B183" s="3" t="s">
        <v>460</v>
      </c>
      <c r="C183" s="4" t="s">
        <v>21</v>
      </c>
      <c r="D183" s="60">
        <v>5.4</v>
      </c>
      <c r="E183" s="5"/>
      <c r="F183" s="4">
        <v>17697</v>
      </c>
      <c r="G183" s="7">
        <v>4.3</v>
      </c>
      <c r="H183" s="60">
        <v>1</v>
      </c>
      <c r="I183" s="5">
        <f t="shared" si="154"/>
        <v>76097.099999999991</v>
      </c>
      <c r="J183" s="7">
        <v>3.42</v>
      </c>
      <c r="K183" s="5">
        <f t="shared" si="155"/>
        <v>260252.08199999997</v>
      </c>
      <c r="L183" s="5">
        <v>10</v>
      </c>
      <c r="M183" s="5">
        <f t="shared" si="156"/>
        <v>26025.208199999997</v>
      </c>
      <c r="N183" s="5"/>
      <c r="O183" s="5"/>
      <c r="P183" s="9"/>
      <c r="Q183" s="5"/>
      <c r="R183" s="5">
        <v>150</v>
      </c>
      <c r="S183" s="5">
        <f t="shared" si="168"/>
        <v>26545.5</v>
      </c>
      <c r="T183" s="5"/>
      <c r="U183" s="5"/>
      <c r="V183" s="5"/>
      <c r="W183" s="5"/>
      <c r="X183" s="5">
        <f t="shared" si="157"/>
        <v>52570.708199999994</v>
      </c>
      <c r="Y183" s="5">
        <f t="shared" si="158"/>
        <v>312822.79019999993</v>
      </c>
      <c r="Z183" s="60">
        <v>1</v>
      </c>
      <c r="AA183" s="11">
        <f t="shared" si="169"/>
        <v>260252.08199999997</v>
      </c>
    </row>
    <row r="184" spans="1:27" s="12" customFormat="1" ht="18.600000000000001" customHeight="1">
      <c r="A184" s="71">
        <v>20</v>
      </c>
      <c r="B184" s="3" t="s">
        <v>461</v>
      </c>
      <c r="C184" s="4" t="s">
        <v>21</v>
      </c>
      <c r="D184" s="60">
        <v>3.5</v>
      </c>
      <c r="E184" s="5"/>
      <c r="F184" s="4">
        <v>17697</v>
      </c>
      <c r="G184" s="4">
        <v>4.26</v>
      </c>
      <c r="H184" s="60">
        <v>1</v>
      </c>
      <c r="I184" s="5">
        <f t="shared" si="154"/>
        <v>75389.22</v>
      </c>
      <c r="J184" s="7">
        <v>3.42</v>
      </c>
      <c r="K184" s="5">
        <f t="shared" si="155"/>
        <v>257831.1324</v>
      </c>
      <c r="L184" s="5">
        <v>10</v>
      </c>
      <c r="M184" s="5">
        <f t="shared" si="156"/>
        <v>25783.113239999999</v>
      </c>
      <c r="N184" s="5"/>
      <c r="O184" s="5"/>
      <c r="P184" s="9"/>
      <c r="Q184" s="5"/>
      <c r="R184" s="5">
        <v>150</v>
      </c>
      <c r="S184" s="5">
        <f t="shared" si="168"/>
        <v>26545.5</v>
      </c>
      <c r="T184" s="5"/>
      <c r="U184" s="5"/>
      <c r="V184" s="5"/>
      <c r="W184" s="5"/>
      <c r="X184" s="5">
        <f t="shared" si="157"/>
        <v>52328.613239999999</v>
      </c>
      <c r="Y184" s="5">
        <f t="shared" si="158"/>
        <v>310159.74563999998</v>
      </c>
      <c r="Z184" s="60">
        <v>1</v>
      </c>
      <c r="AA184" s="11">
        <f t="shared" si="169"/>
        <v>257831.1324</v>
      </c>
    </row>
    <row r="185" spans="1:27" s="12" customFormat="1" ht="18.600000000000001" customHeight="1">
      <c r="A185" s="71">
        <v>21</v>
      </c>
      <c r="B185" s="3" t="s">
        <v>462</v>
      </c>
      <c r="C185" s="4" t="s">
        <v>134</v>
      </c>
      <c r="D185" s="60">
        <v>9.3000000000000007</v>
      </c>
      <c r="E185" s="5" t="s">
        <v>46</v>
      </c>
      <c r="F185" s="4">
        <v>17697</v>
      </c>
      <c r="G185" s="7">
        <v>5.14</v>
      </c>
      <c r="H185" s="60">
        <v>1</v>
      </c>
      <c r="I185" s="5">
        <f t="shared" si="154"/>
        <v>90962.579999999987</v>
      </c>
      <c r="J185" s="7">
        <v>3.42</v>
      </c>
      <c r="K185" s="5">
        <f t="shared" si="155"/>
        <v>311092.02359999996</v>
      </c>
      <c r="L185" s="5">
        <v>10</v>
      </c>
      <c r="M185" s="5">
        <f t="shared" si="156"/>
        <v>31109.202359999996</v>
      </c>
      <c r="N185" s="5"/>
      <c r="O185" s="5"/>
      <c r="P185" s="9"/>
      <c r="Q185" s="5"/>
      <c r="R185" s="5">
        <v>150</v>
      </c>
      <c r="S185" s="5">
        <f t="shared" si="168"/>
        <v>26545.5</v>
      </c>
      <c r="T185" s="5"/>
      <c r="U185" s="5"/>
      <c r="V185" s="5"/>
      <c r="W185" s="5"/>
      <c r="X185" s="5">
        <f t="shared" si="157"/>
        <v>57654.702359999996</v>
      </c>
      <c r="Y185" s="5">
        <f t="shared" si="158"/>
        <v>368746.72595999995</v>
      </c>
      <c r="Z185" s="60">
        <v>1</v>
      </c>
      <c r="AA185" s="11">
        <f t="shared" si="169"/>
        <v>311092.02359999996</v>
      </c>
    </row>
    <row r="186" spans="1:27" s="12" customFormat="1" ht="18.600000000000001" customHeight="1">
      <c r="A186" s="71"/>
      <c r="B186" s="62" t="s">
        <v>22</v>
      </c>
      <c r="C186" s="61"/>
      <c r="D186" s="63"/>
      <c r="E186" s="5"/>
      <c r="F186" s="61"/>
      <c r="G186" s="61"/>
      <c r="H186" s="93">
        <f>SUM(H165:H185)</f>
        <v>20</v>
      </c>
      <c r="I186" s="66">
        <f>SUM(I165:I185)</f>
        <v>1617417.3150000002</v>
      </c>
      <c r="J186" s="64"/>
      <c r="K186" s="66">
        <f>SUM(K165:K185)</f>
        <v>5531567.2173000006</v>
      </c>
      <c r="L186" s="64"/>
      <c r="M186" s="66">
        <f>SUM(M165:M185)</f>
        <v>553156.72172999987</v>
      </c>
      <c r="N186" s="64"/>
      <c r="O186" s="66">
        <f>SUM(O165:O185)</f>
        <v>13272.75</v>
      </c>
      <c r="P186" s="64"/>
      <c r="Q186" s="66">
        <f>SUM(Q165:Q185)</f>
        <v>0</v>
      </c>
      <c r="R186" s="64"/>
      <c r="S186" s="66">
        <f>SUM(S165:S185)</f>
        <v>426497.7</v>
      </c>
      <c r="T186" s="64"/>
      <c r="U186" s="66">
        <f>SUM(U165:U185)</f>
        <v>0</v>
      </c>
      <c r="V186" s="64"/>
      <c r="W186" s="66">
        <f>SUM(W165:W185)</f>
        <v>0</v>
      </c>
      <c r="X186" s="66">
        <f>SUM(X165:X185)</f>
        <v>992927.17172999971</v>
      </c>
      <c r="Y186" s="66">
        <f>SUM(Y165:Y185)</f>
        <v>6524494.3890300002</v>
      </c>
      <c r="Z186" s="93">
        <f>SUM(Z165:Z185)</f>
        <v>19</v>
      </c>
      <c r="AA186" s="66">
        <f>SUM(AA165:AA185)</f>
        <v>5220172.5750000002</v>
      </c>
    </row>
    <row r="187" spans="1:27" s="12" customFormat="1" ht="18.600000000000001" customHeight="1">
      <c r="A187" s="182" t="s">
        <v>23</v>
      </c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4"/>
    </row>
    <row r="188" spans="1:27" s="12" customFormat="1" ht="18.600000000000001" customHeight="1">
      <c r="A188" s="71">
        <v>1</v>
      </c>
      <c r="B188" s="3" t="s">
        <v>65</v>
      </c>
      <c r="C188" s="4" t="s">
        <v>25</v>
      </c>
      <c r="D188" s="4">
        <v>23.6</v>
      </c>
      <c r="E188" s="5" t="s">
        <v>18</v>
      </c>
      <c r="F188" s="4">
        <v>17697</v>
      </c>
      <c r="G188" s="4">
        <v>5.49</v>
      </c>
      <c r="H188" s="60">
        <v>1</v>
      </c>
      <c r="I188" s="5">
        <f t="shared" ref="I188:I226" si="170">F188*G188*H188</f>
        <v>97156.53</v>
      </c>
      <c r="J188" s="7">
        <v>2.34</v>
      </c>
      <c r="K188" s="5">
        <f t="shared" ref="K188:K230" si="171">I188*J188</f>
        <v>227346.28019999998</v>
      </c>
      <c r="L188" s="5">
        <v>10</v>
      </c>
      <c r="M188" s="5">
        <f t="shared" ref="M188:M230" si="172">K188*L188/100</f>
        <v>22734.628019999996</v>
      </c>
      <c r="N188" s="5">
        <v>25</v>
      </c>
      <c r="O188" s="5">
        <f>(F188*H188)*N188/100</f>
        <v>4424.25</v>
      </c>
      <c r="P188" s="9"/>
      <c r="Q188" s="5"/>
      <c r="R188" s="9"/>
      <c r="S188" s="5"/>
      <c r="T188" s="5"/>
      <c r="U188" s="5"/>
      <c r="V188" s="5"/>
      <c r="W188" s="5"/>
      <c r="X188" s="5">
        <f t="shared" ref="X188:X230" si="173">M188+W188+O188+Q188+S188+U188</f>
        <v>27158.878019999996</v>
      </c>
      <c r="Y188" s="5">
        <f t="shared" ref="Y188:Y230" si="174">K188+X188</f>
        <v>254505.15821999998</v>
      </c>
      <c r="Z188" s="60">
        <v>1</v>
      </c>
      <c r="AA188" s="11">
        <f t="shared" ref="AA188:AA199" si="175">K188*Z188</f>
        <v>227346.28019999998</v>
      </c>
    </row>
    <row r="189" spans="1:27" s="12" customFormat="1" ht="18.600000000000001" customHeight="1">
      <c r="A189" s="71">
        <v>2</v>
      </c>
      <c r="B189" s="3" t="s">
        <v>75</v>
      </c>
      <c r="C189" s="4" t="s">
        <v>31</v>
      </c>
      <c r="D189" s="60">
        <v>11.5</v>
      </c>
      <c r="E189" s="5"/>
      <c r="F189" s="4">
        <v>17697</v>
      </c>
      <c r="G189" s="4">
        <v>3.57</v>
      </c>
      <c r="H189" s="6">
        <v>1</v>
      </c>
      <c r="I189" s="5">
        <f>F189*G189*H189</f>
        <v>63178.289999999994</v>
      </c>
      <c r="J189" s="7">
        <v>2.34</v>
      </c>
      <c r="K189" s="5">
        <f>I189*J189</f>
        <v>147837.19859999997</v>
      </c>
      <c r="L189" s="5">
        <v>10</v>
      </c>
      <c r="M189" s="5">
        <f>K189*L189/100</f>
        <v>14783.719859999997</v>
      </c>
      <c r="N189" s="5"/>
      <c r="O189" s="5"/>
      <c r="P189" s="5"/>
      <c r="Q189" s="5"/>
      <c r="R189" s="5">
        <v>50</v>
      </c>
      <c r="S189" s="5">
        <f>F189*H189*R189/100</f>
        <v>8848.5</v>
      </c>
      <c r="T189" s="5"/>
      <c r="U189" s="5"/>
      <c r="V189" s="5"/>
      <c r="W189" s="5"/>
      <c r="X189" s="5">
        <f>M189+W189+O189+Q189+S189+U189</f>
        <v>23632.219859999997</v>
      </c>
      <c r="Y189" s="5">
        <f>K189+X189</f>
        <v>171469.41845999996</v>
      </c>
      <c r="Z189" s="10">
        <v>1</v>
      </c>
      <c r="AA189" s="11">
        <f>K189*Z189</f>
        <v>147837.19859999997</v>
      </c>
    </row>
    <row r="190" spans="1:27" s="12" customFormat="1" ht="18.600000000000001" customHeight="1">
      <c r="A190" s="71">
        <v>3</v>
      </c>
      <c r="B190" s="3" t="s">
        <v>75</v>
      </c>
      <c r="C190" s="4" t="s">
        <v>31</v>
      </c>
      <c r="D190" s="60">
        <v>0.4</v>
      </c>
      <c r="E190" s="5"/>
      <c r="F190" s="4">
        <v>17697</v>
      </c>
      <c r="G190" s="4">
        <v>3.32</v>
      </c>
      <c r="H190" s="6">
        <v>1</v>
      </c>
      <c r="I190" s="5">
        <f>F190*G190*H190</f>
        <v>58754.039999999994</v>
      </c>
      <c r="J190" s="7">
        <v>2.34</v>
      </c>
      <c r="K190" s="5">
        <f>I190*J190</f>
        <v>137484.45359999998</v>
      </c>
      <c r="L190" s="5">
        <v>10</v>
      </c>
      <c r="M190" s="5">
        <f>K190*L190/100</f>
        <v>13748.445359999998</v>
      </c>
      <c r="N190" s="5"/>
      <c r="O190" s="5"/>
      <c r="P190" s="5"/>
      <c r="Q190" s="5"/>
      <c r="R190" s="5">
        <v>50</v>
      </c>
      <c r="S190" s="5">
        <f>F190*H190*R190/100</f>
        <v>8848.5</v>
      </c>
      <c r="T190" s="5"/>
      <c r="U190" s="5"/>
      <c r="V190" s="5"/>
      <c r="W190" s="5"/>
      <c r="X190" s="5">
        <f>M190+W190+O190+Q190+S190+U190</f>
        <v>22596.945359999998</v>
      </c>
      <c r="Y190" s="5">
        <f>K190+X190</f>
        <v>160081.39895999996</v>
      </c>
      <c r="Z190" s="10">
        <v>1</v>
      </c>
      <c r="AA190" s="11">
        <f>K190*Z190</f>
        <v>137484.45359999998</v>
      </c>
    </row>
    <row r="191" spans="1:27" s="12" customFormat="1" ht="18.600000000000001" customHeight="1">
      <c r="A191" s="71">
        <v>4</v>
      </c>
      <c r="B191" s="3" t="s">
        <v>75</v>
      </c>
      <c r="C191" s="4" t="s">
        <v>31</v>
      </c>
      <c r="D191" s="60">
        <v>0.4</v>
      </c>
      <c r="E191" s="5"/>
      <c r="F191" s="4">
        <v>17697</v>
      </c>
      <c r="G191" s="4">
        <v>3.32</v>
      </c>
      <c r="H191" s="74">
        <v>0.25</v>
      </c>
      <c r="I191" s="5">
        <f>F191*G191*H191</f>
        <v>14688.509999999998</v>
      </c>
      <c r="J191" s="7">
        <v>2.34</v>
      </c>
      <c r="K191" s="5">
        <f>I191*J191</f>
        <v>34371.113399999995</v>
      </c>
      <c r="L191" s="5">
        <v>10</v>
      </c>
      <c r="M191" s="5">
        <f>K191*L191/100</f>
        <v>3437.1113399999995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>
        <f>M191+W191+O191+Q191+S191+U191</f>
        <v>3437.1113399999995</v>
      </c>
      <c r="Y191" s="5">
        <f>K191+X191</f>
        <v>37808.224739999991</v>
      </c>
      <c r="Z191" s="10"/>
      <c r="AA191" s="11"/>
    </row>
    <row r="192" spans="1:27" s="12" customFormat="1" ht="18.600000000000001" customHeight="1">
      <c r="A192" s="71">
        <v>5</v>
      </c>
      <c r="B192" s="3" t="s">
        <v>75</v>
      </c>
      <c r="C192" s="4" t="s">
        <v>31</v>
      </c>
      <c r="D192" s="60">
        <v>7</v>
      </c>
      <c r="E192" s="5"/>
      <c r="F192" s="4">
        <v>17697</v>
      </c>
      <c r="G192" s="4">
        <v>3.53</v>
      </c>
      <c r="H192" s="74">
        <v>0.25</v>
      </c>
      <c r="I192" s="5">
        <f>F192*G192*H192</f>
        <v>15617.602499999999</v>
      </c>
      <c r="J192" s="7">
        <v>2.34</v>
      </c>
      <c r="K192" s="5">
        <f>I192*J192</f>
        <v>36545.189849999995</v>
      </c>
      <c r="L192" s="5">
        <v>10</v>
      </c>
      <c r="M192" s="5">
        <f>K192*L192/100</f>
        <v>3654.5189849999997</v>
      </c>
      <c r="N192" s="5"/>
      <c r="O192" s="5"/>
      <c r="P192" s="5"/>
      <c r="Q192" s="5"/>
      <c r="R192" s="5">
        <v>50</v>
      </c>
      <c r="S192" s="5">
        <f>F192*H192*R192/100</f>
        <v>2212.125</v>
      </c>
      <c r="T192" s="5"/>
      <c r="U192" s="5"/>
      <c r="V192" s="5"/>
      <c r="W192" s="5"/>
      <c r="X192" s="5">
        <f>M192+W192+O192+Q192+S192+U192</f>
        <v>5866.6439849999997</v>
      </c>
      <c r="Y192" s="5">
        <f>K192+X192</f>
        <v>42411.833834999998</v>
      </c>
      <c r="Z192" s="10"/>
      <c r="AA192" s="11"/>
    </row>
    <row r="193" spans="1:27" s="12" customFormat="1" ht="18.600000000000001" customHeight="1">
      <c r="A193" s="71">
        <v>6</v>
      </c>
      <c r="B193" s="3" t="s">
        <v>76</v>
      </c>
      <c r="C193" s="4" t="s">
        <v>31</v>
      </c>
      <c r="D193" s="60">
        <v>7</v>
      </c>
      <c r="E193" s="5"/>
      <c r="F193" s="4">
        <v>17697</v>
      </c>
      <c r="G193" s="4">
        <v>3.53</v>
      </c>
      <c r="H193" s="6">
        <v>1</v>
      </c>
      <c r="I193" s="5">
        <f t="shared" si="170"/>
        <v>62470.409999999996</v>
      </c>
      <c r="J193" s="7">
        <v>2.34</v>
      </c>
      <c r="K193" s="5">
        <f t="shared" si="171"/>
        <v>146180.75939999998</v>
      </c>
      <c r="L193" s="5">
        <v>10</v>
      </c>
      <c r="M193" s="5">
        <f t="shared" si="172"/>
        <v>14618.075939999999</v>
      </c>
      <c r="N193" s="5"/>
      <c r="O193" s="5"/>
      <c r="P193" s="5"/>
      <c r="Q193" s="5"/>
      <c r="R193" s="5">
        <v>100</v>
      </c>
      <c r="S193" s="5">
        <f t="shared" ref="S193:S213" si="176">F193*H193*R193/100</f>
        <v>17697</v>
      </c>
      <c r="T193" s="5"/>
      <c r="U193" s="5"/>
      <c r="V193" s="5"/>
      <c r="W193" s="5"/>
      <c r="X193" s="5">
        <f t="shared" si="173"/>
        <v>32315.075939999999</v>
      </c>
      <c r="Y193" s="5">
        <f t="shared" si="174"/>
        <v>178495.83533999999</v>
      </c>
      <c r="Z193" s="10">
        <v>1</v>
      </c>
      <c r="AA193" s="11">
        <f t="shared" si="175"/>
        <v>146180.75939999998</v>
      </c>
    </row>
    <row r="194" spans="1:27" s="12" customFormat="1" ht="18.600000000000001" customHeight="1">
      <c r="A194" s="71">
        <v>7</v>
      </c>
      <c r="B194" s="3" t="s">
        <v>76</v>
      </c>
      <c r="C194" s="4" t="s">
        <v>29</v>
      </c>
      <c r="D194" s="60">
        <v>10.199999999999999</v>
      </c>
      <c r="E194" s="60" t="s">
        <v>46</v>
      </c>
      <c r="F194" s="4">
        <v>17697</v>
      </c>
      <c r="G194" s="7">
        <v>4.12</v>
      </c>
      <c r="H194" s="6">
        <v>1</v>
      </c>
      <c r="I194" s="5">
        <f t="shared" si="170"/>
        <v>72911.64</v>
      </c>
      <c r="J194" s="7">
        <v>2.34</v>
      </c>
      <c r="K194" s="5">
        <f t="shared" si="171"/>
        <v>170613.23759999999</v>
      </c>
      <c r="L194" s="5">
        <v>10</v>
      </c>
      <c r="M194" s="5">
        <f t="shared" si="172"/>
        <v>17061.323759999999</v>
      </c>
      <c r="N194" s="5"/>
      <c r="O194" s="4"/>
      <c r="P194" s="4"/>
      <c r="Q194" s="4"/>
      <c r="R194" s="5">
        <v>100</v>
      </c>
      <c r="S194" s="5">
        <f t="shared" si="176"/>
        <v>17697</v>
      </c>
      <c r="T194" s="5"/>
      <c r="U194" s="5"/>
      <c r="V194" s="5"/>
      <c r="W194" s="5"/>
      <c r="X194" s="5">
        <f t="shared" si="173"/>
        <v>34758.323759999999</v>
      </c>
      <c r="Y194" s="5">
        <f t="shared" si="174"/>
        <v>205371.56135999999</v>
      </c>
      <c r="Z194" s="10">
        <v>1</v>
      </c>
      <c r="AA194" s="11">
        <f t="shared" si="175"/>
        <v>170613.23759999999</v>
      </c>
    </row>
    <row r="195" spans="1:27" s="12" customFormat="1" ht="18.600000000000001" customHeight="1">
      <c r="A195" s="71">
        <v>8</v>
      </c>
      <c r="B195" s="3" t="s">
        <v>77</v>
      </c>
      <c r="C195" s="4" t="s">
        <v>29</v>
      </c>
      <c r="D195" s="4">
        <v>8.11</v>
      </c>
      <c r="E195" s="232" t="s">
        <v>46</v>
      </c>
      <c r="F195" s="73">
        <v>17697</v>
      </c>
      <c r="G195" s="73">
        <v>4.0599999999999996</v>
      </c>
      <c r="H195" s="6">
        <v>1</v>
      </c>
      <c r="I195" s="5">
        <f t="shared" si="170"/>
        <v>71849.819999999992</v>
      </c>
      <c r="J195" s="7">
        <v>2.34</v>
      </c>
      <c r="K195" s="5">
        <f t="shared" si="171"/>
        <v>168128.57879999996</v>
      </c>
      <c r="L195" s="5">
        <v>10</v>
      </c>
      <c r="M195" s="5">
        <f t="shared" si="172"/>
        <v>16812.857879999996</v>
      </c>
      <c r="N195" s="5"/>
      <c r="O195" s="5"/>
      <c r="P195" s="5"/>
      <c r="Q195" s="5"/>
      <c r="R195" s="5">
        <v>100</v>
      </c>
      <c r="S195" s="5">
        <f t="shared" si="176"/>
        <v>17697</v>
      </c>
      <c r="T195" s="5"/>
      <c r="U195" s="5"/>
      <c r="V195" s="5"/>
      <c r="W195" s="5"/>
      <c r="X195" s="5">
        <f t="shared" si="173"/>
        <v>34509.857879999996</v>
      </c>
      <c r="Y195" s="5">
        <f t="shared" si="174"/>
        <v>202638.43667999996</v>
      </c>
      <c r="Z195" s="10">
        <v>1</v>
      </c>
      <c r="AA195" s="11">
        <f t="shared" si="175"/>
        <v>168128.57879999996</v>
      </c>
    </row>
    <row r="196" spans="1:27" s="12" customFormat="1" ht="18.600000000000001" customHeight="1">
      <c r="A196" s="71">
        <v>9</v>
      </c>
      <c r="B196" s="3" t="s">
        <v>77</v>
      </c>
      <c r="C196" s="4" t="s">
        <v>30</v>
      </c>
      <c r="D196" s="7">
        <v>18.100000000000001</v>
      </c>
      <c r="E196" s="5" t="s">
        <v>18</v>
      </c>
      <c r="F196" s="4">
        <v>17697</v>
      </c>
      <c r="G196" s="7">
        <v>4.4000000000000004</v>
      </c>
      <c r="H196" s="6">
        <v>1</v>
      </c>
      <c r="I196" s="5">
        <f t="shared" si="170"/>
        <v>77866.8</v>
      </c>
      <c r="J196" s="7">
        <v>2.34</v>
      </c>
      <c r="K196" s="5">
        <f t="shared" si="171"/>
        <v>182208.31200000001</v>
      </c>
      <c r="L196" s="5">
        <v>10</v>
      </c>
      <c r="M196" s="5">
        <f t="shared" si="172"/>
        <v>18220.831200000001</v>
      </c>
      <c r="N196" s="5"/>
      <c r="O196" s="4"/>
      <c r="P196" s="4"/>
      <c r="Q196" s="4"/>
      <c r="R196" s="5">
        <v>100</v>
      </c>
      <c r="S196" s="5">
        <f t="shared" si="176"/>
        <v>17697</v>
      </c>
      <c r="T196" s="5"/>
      <c r="U196" s="5"/>
      <c r="V196" s="5"/>
      <c r="W196" s="5"/>
      <c r="X196" s="5">
        <f t="shared" si="173"/>
        <v>35917.831200000001</v>
      </c>
      <c r="Y196" s="5">
        <f t="shared" si="174"/>
        <v>218126.14319999999</v>
      </c>
      <c r="Z196" s="10">
        <v>1</v>
      </c>
      <c r="AA196" s="11">
        <f t="shared" si="175"/>
        <v>182208.31200000001</v>
      </c>
    </row>
    <row r="197" spans="1:27" s="12" customFormat="1" ht="18.600000000000001" customHeight="1">
      <c r="A197" s="71">
        <v>10</v>
      </c>
      <c r="B197" s="3" t="s">
        <v>78</v>
      </c>
      <c r="C197" s="4" t="s">
        <v>29</v>
      </c>
      <c r="D197" s="60">
        <v>14</v>
      </c>
      <c r="E197" s="5" t="s">
        <v>46</v>
      </c>
      <c r="F197" s="4">
        <v>17697</v>
      </c>
      <c r="G197" s="4">
        <v>4.1900000000000004</v>
      </c>
      <c r="H197" s="6">
        <v>1</v>
      </c>
      <c r="I197" s="5">
        <f t="shared" si="170"/>
        <v>74150.430000000008</v>
      </c>
      <c r="J197" s="7">
        <v>2.34</v>
      </c>
      <c r="K197" s="5">
        <f t="shared" si="171"/>
        <v>173512.0062</v>
      </c>
      <c r="L197" s="5">
        <v>10</v>
      </c>
      <c r="M197" s="5">
        <f t="shared" si="172"/>
        <v>17351.20062</v>
      </c>
      <c r="N197" s="5"/>
      <c r="O197" s="5"/>
      <c r="P197" s="5"/>
      <c r="Q197" s="5"/>
      <c r="R197" s="5">
        <v>100</v>
      </c>
      <c r="S197" s="5">
        <f t="shared" si="176"/>
        <v>17697</v>
      </c>
      <c r="T197" s="5"/>
      <c r="U197" s="5"/>
      <c r="V197" s="5"/>
      <c r="W197" s="5"/>
      <c r="X197" s="5">
        <f t="shared" si="173"/>
        <v>35048.200620000003</v>
      </c>
      <c r="Y197" s="5">
        <f t="shared" si="174"/>
        <v>208560.20682000002</v>
      </c>
      <c r="Z197" s="10">
        <v>1</v>
      </c>
      <c r="AA197" s="11">
        <f t="shared" si="175"/>
        <v>173512.0062</v>
      </c>
    </row>
    <row r="198" spans="1:27" s="12" customFormat="1" ht="18.600000000000001" customHeight="1">
      <c r="A198" s="71">
        <v>11</v>
      </c>
      <c r="B198" s="3" t="s">
        <v>78</v>
      </c>
      <c r="C198" s="4" t="s">
        <v>29</v>
      </c>
      <c r="D198" s="60">
        <v>17.2</v>
      </c>
      <c r="E198" s="5" t="s">
        <v>46</v>
      </c>
      <c r="F198" s="4">
        <v>17697</v>
      </c>
      <c r="G198" s="7">
        <v>4.26</v>
      </c>
      <c r="H198" s="6">
        <v>1</v>
      </c>
      <c r="I198" s="5">
        <f t="shared" si="170"/>
        <v>75389.22</v>
      </c>
      <c r="J198" s="7">
        <v>2.34</v>
      </c>
      <c r="K198" s="5">
        <f t="shared" si="171"/>
        <v>176410.77479999998</v>
      </c>
      <c r="L198" s="5">
        <v>10</v>
      </c>
      <c r="M198" s="5">
        <f t="shared" si="172"/>
        <v>17641.07748</v>
      </c>
      <c r="N198" s="5"/>
      <c r="O198" s="4"/>
      <c r="P198" s="4"/>
      <c r="Q198" s="4"/>
      <c r="R198" s="5">
        <v>100</v>
      </c>
      <c r="S198" s="5">
        <f t="shared" si="176"/>
        <v>17697</v>
      </c>
      <c r="T198" s="5"/>
      <c r="U198" s="5"/>
      <c r="V198" s="5"/>
      <c r="W198" s="5"/>
      <c r="X198" s="5">
        <f t="shared" si="173"/>
        <v>35338.07748</v>
      </c>
      <c r="Y198" s="5">
        <f t="shared" si="174"/>
        <v>211748.85227999999</v>
      </c>
      <c r="Z198" s="10">
        <v>1</v>
      </c>
      <c r="AA198" s="11">
        <f t="shared" si="175"/>
        <v>176410.77479999998</v>
      </c>
    </row>
    <row r="199" spans="1:27" s="12" customFormat="1" ht="18.600000000000001" customHeight="1">
      <c r="A199" s="71">
        <v>12</v>
      </c>
      <c r="B199" s="3" t="s">
        <v>79</v>
      </c>
      <c r="C199" s="4" t="s">
        <v>30</v>
      </c>
      <c r="D199" s="7">
        <v>18.100000000000001</v>
      </c>
      <c r="E199" s="5" t="s">
        <v>18</v>
      </c>
      <c r="F199" s="4">
        <v>17697</v>
      </c>
      <c r="G199" s="7">
        <v>4.4000000000000004</v>
      </c>
      <c r="H199" s="6">
        <v>1</v>
      </c>
      <c r="I199" s="5">
        <f t="shared" si="170"/>
        <v>77866.8</v>
      </c>
      <c r="J199" s="7">
        <v>2.34</v>
      </c>
      <c r="K199" s="5">
        <f t="shared" si="171"/>
        <v>182208.31200000001</v>
      </c>
      <c r="L199" s="5">
        <v>10</v>
      </c>
      <c r="M199" s="5">
        <f t="shared" si="172"/>
        <v>18220.831200000001</v>
      </c>
      <c r="N199" s="5"/>
      <c r="O199" s="5"/>
      <c r="P199" s="5"/>
      <c r="Q199" s="5"/>
      <c r="R199" s="5">
        <v>100</v>
      </c>
      <c r="S199" s="5">
        <f t="shared" si="176"/>
        <v>17697</v>
      </c>
      <c r="T199" s="5"/>
      <c r="U199" s="5"/>
      <c r="V199" s="5"/>
      <c r="W199" s="5"/>
      <c r="X199" s="5">
        <f t="shared" si="173"/>
        <v>35917.831200000001</v>
      </c>
      <c r="Y199" s="5">
        <f t="shared" si="174"/>
        <v>218126.14319999999</v>
      </c>
      <c r="Z199" s="10">
        <v>1</v>
      </c>
      <c r="AA199" s="11">
        <f t="shared" si="175"/>
        <v>182208.31200000001</v>
      </c>
    </row>
    <row r="200" spans="1:27" s="12" customFormat="1" ht="18.600000000000001" customHeight="1">
      <c r="A200" s="71">
        <v>13</v>
      </c>
      <c r="B200" s="3" t="s">
        <v>79</v>
      </c>
      <c r="C200" s="4" t="s">
        <v>30</v>
      </c>
      <c r="D200" s="7">
        <v>18.100000000000001</v>
      </c>
      <c r="E200" s="5" t="s">
        <v>18</v>
      </c>
      <c r="F200" s="4">
        <v>17697</v>
      </c>
      <c r="G200" s="7">
        <v>4.4000000000000004</v>
      </c>
      <c r="H200" s="74">
        <v>0.25</v>
      </c>
      <c r="I200" s="5">
        <f t="shared" ref="I200" si="177">F200*G200*H200</f>
        <v>19466.7</v>
      </c>
      <c r="J200" s="7">
        <v>2.34</v>
      </c>
      <c r="K200" s="5">
        <f t="shared" ref="K200" si="178">I200*J200</f>
        <v>45552.078000000001</v>
      </c>
      <c r="L200" s="5">
        <v>10</v>
      </c>
      <c r="M200" s="5">
        <f t="shared" ref="M200" si="179">K200*L200/100</f>
        <v>4555.2078000000001</v>
      </c>
      <c r="N200" s="5"/>
      <c r="O200" s="4"/>
      <c r="P200" s="4"/>
      <c r="Q200" s="4"/>
      <c r="R200" s="5"/>
      <c r="S200" s="5"/>
      <c r="T200" s="5"/>
      <c r="U200" s="5"/>
      <c r="V200" s="5"/>
      <c r="W200" s="5"/>
      <c r="X200" s="5">
        <f t="shared" ref="X200" si="180">M200+W200+O200+Q200+S200+U200</f>
        <v>4555.2078000000001</v>
      </c>
      <c r="Y200" s="5">
        <f t="shared" ref="Y200" si="181">K200+X200</f>
        <v>50107.285799999998</v>
      </c>
      <c r="Z200" s="10"/>
      <c r="AA200" s="11"/>
    </row>
    <row r="201" spans="1:27" s="12" customFormat="1" ht="18.600000000000001" customHeight="1">
      <c r="A201" s="71">
        <v>14</v>
      </c>
      <c r="B201" s="3" t="s">
        <v>79</v>
      </c>
      <c r="C201" s="4" t="s">
        <v>31</v>
      </c>
      <c r="D201" s="60">
        <v>7</v>
      </c>
      <c r="E201" s="5"/>
      <c r="F201" s="4">
        <v>17697</v>
      </c>
      <c r="G201" s="4">
        <v>3.53</v>
      </c>
      <c r="H201" s="74">
        <v>0.75</v>
      </c>
      <c r="I201" s="5">
        <f t="shared" si="170"/>
        <v>46852.807499999995</v>
      </c>
      <c r="J201" s="7">
        <v>2.34</v>
      </c>
      <c r="K201" s="5">
        <f t="shared" si="171"/>
        <v>109635.56954999999</v>
      </c>
      <c r="L201" s="5">
        <v>10</v>
      </c>
      <c r="M201" s="5">
        <f t="shared" si="172"/>
        <v>10963.556955</v>
      </c>
      <c r="N201" s="5"/>
      <c r="O201" s="4"/>
      <c r="P201" s="4"/>
      <c r="Q201" s="4"/>
      <c r="R201" s="5">
        <v>100</v>
      </c>
      <c r="S201" s="5">
        <f t="shared" si="176"/>
        <v>13272.75</v>
      </c>
      <c r="T201" s="5"/>
      <c r="U201" s="5"/>
      <c r="V201" s="5"/>
      <c r="W201" s="5"/>
      <c r="X201" s="5">
        <f t="shared" si="173"/>
        <v>24236.306955</v>
      </c>
      <c r="Y201" s="5">
        <f t="shared" si="174"/>
        <v>133871.87650499999</v>
      </c>
      <c r="Z201" s="10"/>
      <c r="AA201" s="11"/>
    </row>
    <row r="202" spans="1:27" s="12" customFormat="1" ht="18.600000000000001" customHeight="1">
      <c r="A202" s="71">
        <v>15</v>
      </c>
      <c r="B202" s="3" t="s">
        <v>80</v>
      </c>
      <c r="C202" s="4" t="s">
        <v>31</v>
      </c>
      <c r="D202" s="60">
        <v>5</v>
      </c>
      <c r="E202" s="5"/>
      <c r="F202" s="4">
        <v>17697</v>
      </c>
      <c r="G202" s="4">
        <v>3.49</v>
      </c>
      <c r="H202" s="6">
        <v>1</v>
      </c>
      <c r="I202" s="5">
        <f t="shared" si="170"/>
        <v>61762.530000000006</v>
      </c>
      <c r="J202" s="7">
        <v>2.34</v>
      </c>
      <c r="K202" s="5">
        <f t="shared" si="171"/>
        <v>144524.32020000002</v>
      </c>
      <c r="L202" s="5">
        <v>10</v>
      </c>
      <c r="M202" s="5">
        <f t="shared" si="172"/>
        <v>14452.43202</v>
      </c>
      <c r="N202" s="5"/>
      <c r="O202" s="5"/>
      <c r="P202" s="5"/>
      <c r="Q202" s="5"/>
      <c r="R202" s="5">
        <v>100</v>
      </c>
      <c r="S202" s="5">
        <f t="shared" si="176"/>
        <v>17697</v>
      </c>
      <c r="T202" s="5"/>
      <c r="U202" s="5"/>
      <c r="V202" s="5"/>
      <c r="W202" s="5"/>
      <c r="X202" s="5">
        <f t="shared" si="173"/>
        <v>32149.43202</v>
      </c>
      <c r="Y202" s="5">
        <f t="shared" si="174"/>
        <v>176673.75222000002</v>
      </c>
      <c r="Z202" s="10">
        <v>1</v>
      </c>
      <c r="AA202" s="11">
        <f>K202*Z202</f>
        <v>144524.32020000002</v>
      </c>
    </row>
    <row r="203" spans="1:27" s="12" customFormat="1" ht="18.600000000000001" customHeight="1">
      <c r="A203" s="71">
        <v>16</v>
      </c>
      <c r="B203" s="3" t="s">
        <v>80</v>
      </c>
      <c r="C203" s="4" t="s">
        <v>31</v>
      </c>
      <c r="D203" s="60">
        <v>8.9</v>
      </c>
      <c r="E203" s="5"/>
      <c r="F203" s="4">
        <v>17697</v>
      </c>
      <c r="G203" s="7">
        <v>3.53</v>
      </c>
      <c r="H203" s="6">
        <v>1</v>
      </c>
      <c r="I203" s="5">
        <f t="shared" si="170"/>
        <v>62470.409999999996</v>
      </c>
      <c r="J203" s="7">
        <v>2.34</v>
      </c>
      <c r="K203" s="5">
        <f t="shared" si="171"/>
        <v>146180.75939999998</v>
      </c>
      <c r="L203" s="5">
        <v>10</v>
      </c>
      <c r="M203" s="5">
        <f t="shared" si="172"/>
        <v>14618.075939999999</v>
      </c>
      <c r="N203" s="5"/>
      <c r="O203" s="4"/>
      <c r="P203" s="4"/>
      <c r="Q203" s="4"/>
      <c r="R203" s="5">
        <v>100</v>
      </c>
      <c r="S203" s="5">
        <f t="shared" si="176"/>
        <v>17697</v>
      </c>
      <c r="T203" s="5"/>
      <c r="U203" s="5"/>
      <c r="V203" s="5"/>
      <c r="W203" s="5"/>
      <c r="X203" s="5">
        <f t="shared" si="173"/>
        <v>32315.075939999999</v>
      </c>
      <c r="Y203" s="5">
        <f t="shared" si="174"/>
        <v>178495.83533999999</v>
      </c>
      <c r="Z203" s="10">
        <v>1</v>
      </c>
      <c r="AA203" s="11">
        <f>K203*Z203</f>
        <v>146180.75939999998</v>
      </c>
    </row>
    <row r="204" spans="1:27" s="12" customFormat="1" ht="18.600000000000001" customHeight="1">
      <c r="A204" s="71">
        <v>17</v>
      </c>
      <c r="B204" s="3" t="s">
        <v>81</v>
      </c>
      <c r="C204" s="4" t="s">
        <v>31</v>
      </c>
      <c r="D204" s="60">
        <v>22.8</v>
      </c>
      <c r="E204" s="5" t="s">
        <v>18</v>
      </c>
      <c r="F204" s="4">
        <v>17697</v>
      </c>
      <c r="G204" s="4">
        <v>4.46</v>
      </c>
      <c r="H204" s="6">
        <v>1</v>
      </c>
      <c r="I204" s="5">
        <f t="shared" si="170"/>
        <v>78928.62</v>
      </c>
      <c r="J204" s="7">
        <v>2.34</v>
      </c>
      <c r="K204" s="5">
        <f t="shared" si="171"/>
        <v>184692.97079999998</v>
      </c>
      <c r="L204" s="5">
        <v>10</v>
      </c>
      <c r="M204" s="5">
        <f t="shared" si="172"/>
        <v>18469.29708</v>
      </c>
      <c r="N204" s="5"/>
      <c r="O204" s="5"/>
      <c r="P204" s="5"/>
      <c r="Q204" s="5"/>
      <c r="R204" s="5">
        <v>100</v>
      </c>
      <c r="S204" s="5">
        <f t="shared" si="176"/>
        <v>17697</v>
      </c>
      <c r="T204" s="5"/>
      <c r="U204" s="5"/>
      <c r="V204" s="5"/>
      <c r="W204" s="5"/>
      <c r="X204" s="5">
        <f t="shared" si="173"/>
        <v>36166.297080000004</v>
      </c>
      <c r="Y204" s="5">
        <f t="shared" si="174"/>
        <v>220859.26788</v>
      </c>
      <c r="Z204" s="10">
        <v>1</v>
      </c>
      <c r="AA204" s="11">
        <f>K204*Z204</f>
        <v>184692.97079999998</v>
      </c>
    </row>
    <row r="205" spans="1:27" s="12" customFormat="1" ht="18.600000000000001" customHeight="1">
      <c r="A205" s="71">
        <v>18</v>
      </c>
      <c r="B205" s="3" t="s">
        <v>81</v>
      </c>
      <c r="C205" s="4" t="s">
        <v>31</v>
      </c>
      <c r="D205" s="60">
        <v>22.8</v>
      </c>
      <c r="E205" s="5" t="s">
        <v>18</v>
      </c>
      <c r="F205" s="4">
        <v>17697</v>
      </c>
      <c r="G205" s="4">
        <v>4.46</v>
      </c>
      <c r="H205" s="74">
        <v>0.25</v>
      </c>
      <c r="I205" s="5">
        <f t="shared" ref="I205" si="182">F205*G205*H205</f>
        <v>19732.154999999999</v>
      </c>
      <c r="J205" s="7">
        <v>2.34</v>
      </c>
      <c r="K205" s="5">
        <f t="shared" ref="K205" si="183">I205*J205</f>
        <v>46173.242699999995</v>
      </c>
      <c r="L205" s="5">
        <v>10</v>
      </c>
      <c r="M205" s="5">
        <f t="shared" ref="M205" si="184">K205*L205/100</f>
        <v>4617.3242700000001</v>
      </c>
      <c r="N205" s="5"/>
      <c r="O205" s="4"/>
      <c r="P205" s="4"/>
      <c r="Q205" s="4"/>
      <c r="R205" s="5"/>
      <c r="S205" s="5"/>
      <c r="T205" s="5"/>
      <c r="U205" s="5"/>
      <c r="V205" s="5"/>
      <c r="W205" s="5"/>
      <c r="X205" s="5">
        <f t="shared" ref="X205" si="185">M205+W205+O205+Q205+S205+U205</f>
        <v>4617.3242700000001</v>
      </c>
      <c r="Y205" s="5">
        <f t="shared" ref="Y205" si="186">K205+X205</f>
        <v>50790.566969999993</v>
      </c>
      <c r="Z205" s="10"/>
      <c r="AA205" s="11"/>
    </row>
    <row r="206" spans="1:27" s="12" customFormat="1" ht="18.600000000000001" customHeight="1">
      <c r="A206" s="71">
        <v>19</v>
      </c>
      <c r="B206" s="3" t="s">
        <v>81</v>
      </c>
      <c r="C206" s="4" t="s">
        <v>31</v>
      </c>
      <c r="D206" s="60">
        <v>7</v>
      </c>
      <c r="E206" s="5"/>
      <c r="F206" s="4">
        <v>17697</v>
      </c>
      <c r="G206" s="4">
        <v>3.53</v>
      </c>
      <c r="H206" s="74">
        <v>0.75</v>
      </c>
      <c r="I206" s="5">
        <f t="shared" si="170"/>
        <v>46852.807499999995</v>
      </c>
      <c r="J206" s="7">
        <v>2.34</v>
      </c>
      <c r="K206" s="5">
        <f t="shared" si="171"/>
        <v>109635.56954999999</v>
      </c>
      <c r="L206" s="5">
        <v>10</v>
      </c>
      <c r="M206" s="5">
        <f t="shared" si="172"/>
        <v>10963.556955</v>
      </c>
      <c r="N206" s="5"/>
      <c r="O206" s="4"/>
      <c r="P206" s="4"/>
      <c r="Q206" s="4"/>
      <c r="R206" s="5">
        <v>100</v>
      </c>
      <c r="S206" s="5">
        <f t="shared" si="176"/>
        <v>13272.75</v>
      </c>
      <c r="T206" s="5"/>
      <c r="U206" s="5"/>
      <c r="V206" s="5"/>
      <c r="W206" s="5"/>
      <c r="X206" s="5">
        <f t="shared" si="173"/>
        <v>24236.306955</v>
      </c>
      <c r="Y206" s="5">
        <f t="shared" si="174"/>
        <v>133871.87650499999</v>
      </c>
      <c r="Z206" s="10"/>
      <c r="AA206" s="11"/>
    </row>
    <row r="207" spans="1:27" s="12" customFormat="1" ht="18.600000000000001" customHeight="1">
      <c r="A207" s="71">
        <v>20</v>
      </c>
      <c r="B207" s="3" t="s">
        <v>82</v>
      </c>
      <c r="C207" s="4" t="s">
        <v>31</v>
      </c>
      <c r="D207" s="60">
        <v>2.4</v>
      </c>
      <c r="E207" s="5"/>
      <c r="F207" s="4">
        <v>17697</v>
      </c>
      <c r="G207" s="7">
        <v>3.41</v>
      </c>
      <c r="H207" s="6">
        <v>1</v>
      </c>
      <c r="I207" s="5">
        <f t="shared" si="170"/>
        <v>60346.770000000004</v>
      </c>
      <c r="J207" s="7">
        <v>2.34</v>
      </c>
      <c r="K207" s="5">
        <f t="shared" si="171"/>
        <v>141211.4418</v>
      </c>
      <c r="L207" s="5">
        <v>10</v>
      </c>
      <c r="M207" s="5">
        <f t="shared" si="172"/>
        <v>14121.144180000001</v>
      </c>
      <c r="N207" s="5"/>
      <c r="O207" s="5"/>
      <c r="P207" s="5"/>
      <c r="Q207" s="5"/>
      <c r="R207" s="5">
        <v>100</v>
      </c>
      <c r="S207" s="5">
        <f t="shared" si="176"/>
        <v>17697</v>
      </c>
      <c r="T207" s="5"/>
      <c r="U207" s="5"/>
      <c r="V207" s="5"/>
      <c r="W207" s="5"/>
      <c r="X207" s="5">
        <f t="shared" si="173"/>
        <v>31818.144180000003</v>
      </c>
      <c r="Y207" s="5">
        <f t="shared" si="174"/>
        <v>173029.58598</v>
      </c>
      <c r="Z207" s="10">
        <v>1</v>
      </c>
      <c r="AA207" s="11">
        <f>K207*Z207</f>
        <v>141211.4418</v>
      </c>
    </row>
    <row r="208" spans="1:27" s="12" customFormat="1" ht="18.600000000000001" customHeight="1">
      <c r="A208" s="71">
        <v>21</v>
      </c>
      <c r="B208" s="3" t="s">
        <v>82</v>
      </c>
      <c r="C208" s="73" t="s">
        <v>31</v>
      </c>
      <c r="D208" s="88">
        <v>1.4</v>
      </c>
      <c r="E208" s="72"/>
      <c r="F208" s="73">
        <v>17697</v>
      </c>
      <c r="G208" s="73">
        <v>3.36</v>
      </c>
      <c r="H208" s="6">
        <v>1</v>
      </c>
      <c r="I208" s="5">
        <f t="shared" si="170"/>
        <v>59461.919999999998</v>
      </c>
      <c r="J208" s="7">
        <v>2.34</v>
      </c>
      <c r="K208" s="5">
        <f t="shared" si="171"/>
        <v>139140.8928</v>
      </c>
      <c r="L208" s="5">
        <v>10</v>
      </c>
      <c r="M208" s="5">
        <f t="shared" si="172"/>
        <v>13914.08928</v>
      </c>
      <c r="N208" s="5"/>
      <c r="O208" s="4"/>
      <c r="P208" s="4"/>
      <c r="Q208" s="4"/>
      <c r="R208" s="5">
        <v>100</v>
      </c>
      <c r="S208" s="5">
        <f t="shared" si="176"/>
        <v>17697</v>
      </c>
      <c r="T208" s="5"/>
      <c r="U208" s="5"/>
      <c r="V208" s="5"/>
      <c r="W208" s="5"/>
      <c r="X208" s="5">
        <f t="shared" si="173"/>
        <v>31611.08928</v>
      </c>
      <c r="Y208" s="5">
        <f t="shared" si="174"/>
        <v>170751.98207999999</v>
      </c>
      <c r="Z208" s="10">
        <v>1</v>
      </c>
      <c r="AA208" s="11">
        <f>K208*Z208</f>
        <v>139140.8928</v>
      </c>
    </row>
    <row r="209" spans="1:27" s="12" customFormat="1" ht="18.600000000000001" customHeight="1">
      <c r="A209" s="71">
        <v>22</v>
      </c>
      <c r="B209" s="3" t="s">
        <v>83</v>
      </c>
      <c r="C209" s="4" t="s">
        <v>30</v>
      </c>
      <c r="D209" s="60" t="s">
        <v>20</v>
      </c>
      <c r="E209" s="5" t="s">
        <v>18</v>
      </c>
      <c r="F209" s="4">
        <v>17697</v>
      </c>
      <c r="G209" s="7">
        <v>4.53</v>
      </c>
      <c r="H209" s="6">
        <v>1</v>
      </c>
      <c r="I209" s="5">
        <f t="shared" si="170"/>
        <v>80167.41</v>
      </c>
      <c r="J209" s="7">
        <v>2.34</v>
      </c>
      <c r="K209" s="5">
        <f t="shared" si="171"/>
        <v>187591.73939999999</v>
      </c>
      <c r="L209" s="5">
        <v>10</v>
      </c>
      <c r="M209" s="5">
        <f t="shared" si="172"/>
        <v>18759.173939999997</v>
      </c>
      <c r="N209" s="5"/>
      <c r="O209" s="4"/>
      <c r="P209" s="4"/>
      <c r="Q209" s="4"/>
      <c r="R209" s="5">
        <v>100</v>
      </c>
      <c r="S209" s="5">
        <f t="shared" si="176"/>
        <v>17697</v>
      </c>
      <c r="T209" s="5"/>
      <c r="U209" s="5"/>
      <c r="V209" s="5"/>
      <c r="W209" s="5"/>
      <c r="X209" s="5">
        <f t="shared" si="173"/>
        <v>36456.173939999993</v>
      </c>
      <c r="Y209" s="5">
        <f t="shared" si="174"/>
        <v>224047.91333999997</v>
      </c>
      <c r="Z209" s="10">
        <v>1</v>
      </c>
      <c r="AA209" s="11">
        <f>K209*Z209</f>
        <v>187591.73939999999</v>
      </c>
    </row>
    <row r="210" spans="1:27" s="12" customFormat="1" ht="18.600000000000001" customHeight="1">
      <c r="A210" s="71">
        <v>23</v>
      </c>
      <c r="B210" s="3" t="s">
        <v>83</v>
      </c>
      <c r="C210" s="4" t="s">
        <v>30</v>
      </c>
      <c r="D210" s="60" t="s">
        <v>20</v>
      </c>
      <c r="E210" s="5" t="s">
        <v>18</v>
      </c>
      <c r="F210" s="4">
        <v>17697</v>
      </c>
      <c r="G210" s="7">
        <v>4.53</v>
      </c>
      <c r="H210" s="74">
        <v>0.25</v>
      </c>
      <c r="I210" s="5">
        <f t="shared" ref="I210" si="187">F210*G210*H210</f>
        <v>20041.852500000001</v>
      </c>
      <c r="J210" s="7">
        <v>2.34</v>
      </c>
      <c r="K210" s="5">
        <f t="shared" ref="K210" si="188">I210*J210</f>
        <v>46897.934849999998</v>
      </c>
      <c r="L210" s="5">
        <v>10</v>
      </c>
      <c r="M210" s="5">
        <f t="shared" ref="M210" si="189">K210*L210/100</f>
        <v>4689.7934849999992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>
        <f t="shared" ref="X210" si="190">M210+W210+O210+Q210+S210+U210</f>
        <v>4689.7934849999992</v>
      </c>
      <c r="Y210" s="5">
        <f t="shared" ref="Y210" si="191">K210+X210</f>
        <v>51587.728335</v>
      </c>
      <c r="Z210" s="10"/>
      <c r="AA210" s="11"/>
    </row>
    <row r="211" spans="1:27" s="12" customFormat="1" ht="18.600000000000001" customHeight="1">
      <c r="A211" s="71">
        <v>24</v>
      </c>
      <c r="B211" s="3" t="s">
        <v>83</v>
      </c>
      <c r="C211" s="4" t="s">
        <v>31</v>
      </c>
      <c r="D211" s="60">
        <v>7</v>
      </c>
      <c r="E211" s="5"/>
      <c r="F211" s="4">
        <v>17697</v>
      </c>
      <c r="G211" s="4">
        <v>3.53</v>
      </c>
      <c r="H211" s="74">
        <v>0.75</v>
      </c>
      <c r="I211" s="5">
        <f t="shared" si="170"/>
        <v>46852.807499999995</v>
      </c>
      <c r="J211" s="7">
        <v>2.34</v>
      </c>
      <c r="K211" s="5">
        <f t="shared" si="171"/>
        <v>109635.56954999999</v>
      </c>
      <c r="L211" s="5">
        <v>10</v>
      </c>
      <c r="M211" s="5">
        <f t="shared" si="172"/>
        <v>10963.556955</v>
      </c>
      <c r="N211" s="5"/>
      <c r="O211" s="5"/>
      <c r="P211" s="5"/>
      <c r="Q211" s="5"/>
      <c r="R211" s="5">
        <v>100</v>
      </c>
      <c r="S211" s="5">
        <f t="shared" si="176"/>
        <v>13272.75</v>
      </c>
      <c r="T211" s="5"/>
      <c r="U211" s="5"/>
      <c r="V211" s="5"/>
      <c r="W211" s="5"/>
      <c r="X211" s="5">
        <f t="shared" si="173"/>
        <v>24236.306955</v>
      </c>
      <c r="Y211" s="5">
        <f t="shared" si="174"/>
        <v>133871.87650499999</v>
      </c>
      <c r="Z211" s="10"/>
      <c r="AA211" s="11"/>
    </row>
    <row r="212" spans="1:27" s="12" customFormat="1" ht="18.600000000000001" customHeight="1">
      <c r="A212" s="71">
        <v>25</v>
      </c>
      <c r="B212" s="3" t="s">
        <v>84</v>
      </c>
      <c r="C212" s="4" t="s">
        <v>30</v>
      </c>
      <c r="D212" s="60">
        <v>19.399999999999999</v>
      </c>
      <c r="E212" s="5" t="s">
        <v>18</v>
      </c>
      <c r="F212" s="4">
        <v>17697</v>
      </c>
      <c r="G212" s="7">
        <v>4.4000000000000004</v>
      </c>
      <c r="H212" s="6">
        <v>1</v>
      </c>
      <c r="I212" s="5">
        <f t="shared" si="170"/>
        <v>77866.8</v>
      </c>
      <c r="J212" s="7">
        <v>2.34</v>
      </c>
      <c r="K212" s="5">
        <f t="shared" si="171"/>
        <v>182208.31200000001</v>
      </c>
      <c r="L212" s="5">
        <v>10</v>
      </c>
      <c r="M212" s="5">
        <f t="shared" si="172"/>
        <v>18220.831200000001</v>
      </c>
      <c r="N212" s="5"/>
      <c r="O212" s="5"/>
      <c r="P212" s="5"/>
      <c r="Q212" s="5"/>
      <c r="R212" s="5">
        <v>100</v>
      </c>
      <c r="S212" s="5">
        <f t="shared" si="176"/>
        <v>17697</v>
      </c>
      <c r="T212" s="5"/>
      <c r="U212" s="5"/>
      <c r="V212" s="5"/>
      <c r="W212" s="5"/>
      <c r="X212" s="5">
        <f t="shared" si="173"/>
        <v>35917.831200000001</v>
      </c>
      <c r="Y212" s="5">
        <f t="shared" si="174"/>
        <v>218126.14319999999</v>
      </c>
      <c r="Z212" s="10">
        <v>1</v>
      </c>
      <c r="AA212" s="11">
        <f t="shared" ref="AA212:AA228" si="192">K212*Z212</f>
        <v>182208.31200000001</v>
      </c>
    </row>
    <row r="213" spans="1:27" s="12" customFormat="1" ht="18.600000000000001" customHeight="1">
      <c r="A213" s="71">
        <v>26</v>
      </c>
      <c r="B213" s="3" t="s">
        <v>84</v>
      </c>
      <c r="C213" s="4" t="s">
        <v>31</v>
      </c>
      <c r="D213" s="60">
        <v>8.5</v>
      </c>
      <c r="E213" s="5"/>
      <c r="F213" s="4">
        <v>17697</v>
      </c>
      <c r="G213" s="4">
        <v>3.53</v>
      </c>
      <c r="H213" s="6">
        <v>1</v>
      </c>
      <c r="I213" s="5">
        <f t="shared" si="170"/>
        <v>62470.409999999996</v>
      </c>
      <c r="J213" s="7">
        <v>2.34</v>
      </c>
      <c r="K213" s="5">
        <f t="shared" si="171"/>
        <v>146180.75939999998</v>
      </c>
      <c r="L213" s="5">
        <v>10</v>
      </c>
      <c r="M213" s="5">
        <f t="shared" si="172"/>
        <v>14618.075939999999</v>
      </c>
      <c r="N213" s="5"/>
      <c r="O213" s="5"/>
      <c r="P213" s="5"/>
      <c r="Q213" s="5"/>
      <c r="R213" s="5">
        <v>100</v>
      </c>
      <c r="S213" s="5">
        <f t="shared" si="176"/>
        <v>17697</v>
      </c>
      <c r="T213" s="5"/>
      <c r="U213" s="5"/>
      <c r="V213" s="5"/>
      <c r="W213" s="5"/>
      <c r="X213" s="5">
        <f>M213+W213+O213+Q213+S213+U213</f>
        <v>32315.075939999999</v>
      </c>
      <c r="Y213" s="5">
        <f t="shared" si="174"/>
        <v>178495.83533999999</v>
      </c>
      <c r="Z213" s="10">
        <v>1</v>
      </c>
      <c r="AA213" s="11">
        <f t="shared" si="192"/>
        <v>146180.75939999998</v>
      </c>
    </row>
    <row r="214" spans="1:27" s="59" customFormat="1" ht="18.600000000000001" customHeight="1">
      <c r="A214" s="71">
        <v>27</v>
      </c>
      <c r="B214" s="3" t="s">
        <v>477</v>
      </c>
      <c r="C214" s="4" t="s">
        <v>27</v>
      </c>
      <c r="D214" s="60">
        <v>8.1</v>
      </c>
      <c r="E214" s="5" t="s">
        <v>28</v>
      </c>
      <c r="F214" s="4">
        <v>17697</v>
      </c>
      <c r="G214" s="4">
        <v>3.98</v>
      </c>
      <c r="H214" s="6">
        <v>1</v>
      </c>
      <c r="I214" s="5">
        <f t="shared" si="170"/>
        <v>70434.06</v>
      </c>
      <c r="J214" s="7">
        <v>2.34</v>
      </c>
      <c r="K214" s="5">
        <f t="shared" si="171"/>
        <v>164815.70039999997</v>
      </c>
      <c r="L214" s="5">
        <v>10</v>
      </c>
      <c r="M214" s="5">
        <f t="shared" si="172"/>
        <v>16481.570039999999</v>
      </c>
      <c r="N214" s="5"/>
      <c r="O214" s="4"/>
      <c r="P214" s="4"/>
      <c r="Q214" s="4"/>
      <c r="R214" s="4"/>
      <c r="S214" s="5"/>
      <c r="T214" s="4"/>
      <c r="U214" s="4"/>
      <c r="V214" s="4"/>
      <c r="W214" s="4"/>
      <c r="X214" s="5">
        <f t="shared" si="173"/>
        <v>16481.570039999999</v>
      </c>
      <c r="Y214" s="5">
        <f t="shared" si="174"/>
        <v>181297.27043999996</v>
      </c>
      <c r="Z214" s="10">
        <v>1</v>
      </c>
      <c r="AA214" s="11">
        <f t="shared" si="192"/>
        <v>164815.70039999997</v>
      </c>
    </row>
    <row r="215" spans="1:27" s="12" customFormat="1" ht="18.600000000000001" customHeight="1">
      <c r="A215" s="71">
        <v>28</v>
      </c>
      <c r="B215" s="3" t="s">
        <v>68</v>
      </c>
      <c r="C215" s="4" t="s">
        <v>31</v>
      </c>
      <c r="D215" s="60" t="s">
        <v>20</v>
      </c>
      <c r="E215" s="5"/>
      <c r="F215" s="4">
        <v>17697</v>
      </c>
      <c r="G215" s="7">
        <v>3.73</v>
      </c>
      <c r="H215" s="60">
        <v>1</v>
      </c>
      <c r="I215" s="5">
        <f t="shared" si="170"/>
        <v>66009.81</v>
      </c>
      <c r="J215" s="7">
        <v>2.34</v>
      </c>
      <c r="K215" s="5">
        <f t="shared" si="171"/>
        <v>154462.95539999998</v>
      </c>
      <c r="L215" s="5">
        <v>10</v>
      </c>
      <c r="M215" s="5">
        <f t="shared" si="172"/>
        <v>15446.295539999997</v>
      </c>
      <c r="N215" s="5"/>
      <c r="O215" s="4"/>
      <c r="P215" s="4"/>
      <c r="Q215" s="4"/>
      <c r="R215" s="5">
        <v>100</v>
      </c>
      <c r="S215" s="5">
        <f t="shared" ref="S215:S226" si="193">F215*H215*R215/100</f>
        <v>17697</v>
      </c>
      <c r="T215" s="5"/>
      <c r="U215" s="5"/>
      <c r="V215" s="5"/>
      <c r="W215" s="5"/>
      <c r="X215" s="5">
        <f t="shared" si="173"/>
        <v>33143.295539999999</v>
      </c>
      <c r="Y215" s="5">
        <f t="shared" si="174"/>
        <v>187606.25093999997</v>
      </c>
      <c r="Z215" s="60">
        <v>1</v>
      </c>
      <c r="AA215" s="11">
        <f t="shared" si="192"/>
        <v>154462.95539999998</v>
      </c>
    </row>
    <row r="216" spans="1:27" s="12" customFormat="1" ht="18.600000000000001" customHeight="1">
      <c r="A216" s="71">
        <v>29</v>
      </c>
      <c r="B216" s="3" t="s">
        <v>68</v>
      </c>
      <c r="C216" s="4" t="s">
        <v>30</v>
      </c>
      <c r="D216" s="60" t="s">
        <v>20</v>
      </c>
      <c r="E216" s="5" t="s">
        <v>18</v>
      </c>
      <c r="F216" s="4">
        <v>17697</v>
      </c>
      <c r="G216" s="4">
        <v>4.53</v>
      </c>
      <c r="H216" s="60">
        <v>1</v>
      </c>
      <c r="I216" s="5">
        <f t="shared" si="170"/>
        <v>80167.41</v>
      </c>
      <c r="J216" s="7">
        <v>2.34</v>
      </c>
      <c r="K216" s="5">
        <f t="shared" si="171"/>
        <v>187591.73939999999</v>
      </c>
      <c r="L216" s="5">
        <v>10</v>
      </c>
      <c r="M216" s="5">
        <f t="shared" si="172"/>
        <v>18759.173939999997</v>
      </c>
      <c r="N216" s="5"/>
      <c r="O216" s="5"/>
      <c r="P216" s="5"/>
      <c r="Q216" s="5"/>
      <c r="R216" s="5">
        <v>100</v>
      </c>
      <c r="S216" s="5">
        <f t="shared" si="193"/>
        <v>17697</v>
      </c>
      <c r="T216" s="5"/>
      <c r="U216" s="5"/>
      <c r="V216" s="5"/>
      <c r="W216" s="5"/>
      <c r="X216" s="5">
        <f t="shared" si="173"/>
        <v>36456.173939999993</v>
      </c>
      <c r="Y216" s="5">
        <f t="shared" si="174"/>
        <v>224047.91333999997</v>
      </c>
      <c r="Z216" s="60">
        <v>1</v>
      </c>
      <c r="AA216" s="11">
        <f t="shared" si="192"/>
        <v>187591.73939999999</v>
      </c>
    </row>
    <row r="217" spans="1:27" s="12" customFormat="1" ht="18.600000000000001" customHeight="1">
      <c r="A217" s="71">
        <v>30</v>
      </c>
      <c r="B217" s="3" t="s">
        <v>69</v>
      </c>
      <c r="C217" s="4" t="s">
        <v>31</v>
      </c>
      <c r="D217" s="60" t="s">
        <v>20</v>
      </c>
      <c r="E217" s="5"/>
      <c r="F217" s="4">
        <v>17697</v>
      </c>
      <c r="G217" s="4">
        <v>3.73</v>
      </c>
      <c r="H217" s="60">
        <v>1</v>
      </c>
      <c r="I217" s="5">
        <f t="shared" si="170"/>
        <v>66009.81</v>
      </c>
      <c r="J217" s="7">
        <v>2.34</v>
      </c>
      <c r="K217" s="5">
        <f t="shared" si="171"/>
        <v>154462.95539999998</v>
      </c>
      <c r="L217" s="5">
        <v>10</v>
      </c>
      <c r="M217" s="5">
        <f t="shared" si="172"/>
        <v>15446.295539999997</v>
      </c>
      <c r="N217" s="5"/>
      <c r="O217" s="5"/>
      <c r="P217" s="9"/>
      <c r="Q217" s="5"/>
      <c r="R217" s="5">
        <v>100</v>
      </c>
      <c r="S217" s="5">
        <f t="shared" si="193"/>
        <v>17697</v>
      </c>
      <c r="T217" s="5"/>
      <c r="U217" s="5"/>
      <c r="V217" s="5"/>
      <c r="W217" s="5"/>
      <c r="X217" s="5">
        <f t="shared" si="173"/>
        <v>33143.295539999999</v>
      </c>
      <c r="Y217" s="5">
        <f t="shared" si="174"/>
        <v>187606.25093999997</v>
      </c>
      <c r="Z217" s="60">
        <v>1</v>
      </c>
      <c r="AA217" s="11">
        <f t="shared" si="192"/>
        <v>154462.95539999998</v>
      </c>
    </row>
    <row r="218" spans="1:27" s="12" customFormat="1" ht="18.600000000000001" customHeight="1">
      <c r="A218" s="71">
        <v>31</v>
      </c>
      <c r="B218" s="3" t="s">
        <v>69</v>
      </c>
      <c r="C218" s="4" t="s">
        <v>31</v>
      </c>
      <c r="D218" s="60">
        <v>6.9</v>
      </c>
      <c r="E218" s="4"/>
      <c r="F218" s="4">
        <v>17697</v>
      </c>
      <c r="G218" s="7">
        <v>3.49</v>
      </c>
      <c r="H218" s="60">
        <v>1</v>
      </c>
      <c r="I218" s="5">
        <f t="shared" si="170"/>
        <v>61762.530000000006</v>
      </c>
      <c r="J218" s="7">
        <v>2.34</v>
      </c>
      <c r="K218" s="5">
        <f t="shared" si="171"/>
        <v>144524.32020000002</v>
      </c>
      <c r="L218" s="5">
        <v>10</v>
      </c>
      <c r="M218" s="5">
        <f t="shared" si="172"/>
        <v>14452.43202</v>
      </c>
      <c r="N218" s="5"/>
      <c r="O218" s="4"/>
      <c r="P218" s="4"/>
      <c r="Q218" s="4"/>
      <c r="R218" s="5">
        <v>100</v>
      </c>
      <c r="S218" s="5">
        <f t="shared" si="193"/>
        <v>17697</v>
      </c>
      <c r="T218" s="5"/>
      <c r="U218" s="5"/>
      <c r="V218" s="5"/>
      <c r="W218" s="5"/>
      <c r="X218" s="5">
        <f t="shared" si="173"/>
        <v>32149.43202</v>
      </c>
      <c r="Y218" s="5">
        <f t="shared" si="174"/>
        <v>176673.75222000002</v>
      </c>
      <c r="Z218" s="60">
        <v>1</v>
      </c>
      <c r="AA218" s="11">
        <f t="shared" si="192"/>
        <v>144524.32020000002</v>
      </c>
    </row>
    <row r="219" spans="1:27" s="12" customFormat="1" ht="18.600000000000001" customHeight="1">
      <c r="A219" s="71">
        <v>32</v>
      </c>
      <c r="B219" s="3" t="s">
        <v>70</v>
      </c>
      <c r="C219" s="4" t="s">
        <v>29</v>
      </c>
      <c r="D219" s="60">
        <v>24.7</v>
      </c>
      <c r="E219" s="5" t="s">
        <v>46</v>
      </c>
      <c r="F219" s="4">
        <v>17697</v>
      </c>
      <c r="G219" s="4">
        <v>4.34</v>
      </c>
      <c r="H219" s="60">
        <v>1</v>
      </c>
      <c r="I219" s="5">
        <f t="shared" si="170"/>
        <v>76804.98</v>
      </c>
      <c r="J219" s="7">
        <v>2.34</v>
      </c>
      <c r="K219" s="5">
        <f t="shared" si="171"/>
        <v>179723.65319999997</v>
      </c>
      <c r="L219" s="5">
        <v>10</v>
      </c>
      <c r="M219" s="5">
        <f t="shared" si="172"/>
        <v>17972.365319999997</v>
      </c>
      <c r="N219" s="5"/>
      <c r="O219" s="4"/>
      <c r="P219" s="4"/>
      <c r="Q219" s="4"/>
      <c r="R219" s="5">
        <v>100</v>
      </c>
      <c r="S219" s="5">
        <f t="shared" si="193"/>
        <v>17697</v>
      </c>
      <c r="T219" s="5"/>
      <c r="U219" s="5"/>
      <c r="V219" s="5"/>
      <c r="W219" s="5"/>
      <c r="X219" s="5">
        <f t="shared" si="173"/>
        <v>35669.365319999997</v>
      </c>
      <c r="Y219" s="5">
        <f t="shared" si="174"/>
        <v>215393.01851999998</v>
      </c>
      <c r="Z219" s="10">
        <v>1</v>
      </c>
      <c r="AA219" s="11">
        <f t="shared" si="192"/>
        <v>179723.65319999997</v>
      </c>
    </row>
    <row r="220" spans="1:27" s="12" customFormat="1" ht="18.600000000000001" customHeight="1">
      <c r="A220" s="71">
        <v>33</v>
      </c>
      <c r="B220" s="3" t="s">
        <v>70</v>
      </c>
      <c r="C220" s="4" t="s">
        <v>27</v>
      </c>
      <c r="D220" s="60">
        <v>4.8</v>
      </c>
      <c r="E220" s="5" t="s">
        <v>488</v>
      </c>
      <c r="F220" s="4">
        <v>17697</v>
      </c>
      <c r="G220" s="7">
        <v>3.86</v>
      </c>
      <c r="H220" s="60">
        <v>1</v>
      </c>
      <c r="I220" s="5">
        <f t="shared" si="170"/>
        <v>68310.42</v>
      </c>
      <c r="J220" s="7">
        <v>2.34</v>
      </c>
      <c r="K220" s="5">
        <f t="shared" si="171"/>
        <v>159846.38279999999</v>
      </c>
      <c r="L220" s="5">
        <v>10</v>
      </c>
      <c r="M220" s="5">
        <f t="shared" si="172"/>
        <v>15984.638279999999</v>
      </c>
      <c r="N220" s="5"/>
      <c r="O220" s="4"/>
      <c r="P220" s="4"/>
      <c r="Q220" s="4"/>
      <c r="R220" s="5">
        <v>100</v>
      </c>
      <c r="S220" s="5">
        <f t="shared" si="193"/>
        <v>17697</v>
      </c>
      <c r="T220" s="5"/>
      <c r="U220" s="5"/>
      <c r="V220" s="5"/>
      <c r="W220" s="5"/>
      <c r="X220" s="5">
        <f t="shared" si="173"/>
        <v>33681.638279999999</v>
      </c>
      <c r="Y220" s="5">
        <f t="shared" si="174"/>
        <v>193528.02107999998</v>
      </c>
      <c r="Z220" s="60">
        <v>1</v>
      </c>
      <c r="AA220" s="11">
        <f t="shared" si="192"/>
        <v>159846.38279999999</v>
      </c>
    </row>
    <row r="221" spans="1:27" s="12" customFormat="1" ht="18.600000000000001" customHeight="1">
      <c r="A221" s="71">
        <v>34</v>
      </c>
      <c r="B221" s="3" t="s">
        <v>71</v>
      </c>
      <c r="C221" s="4" t="s">
        <v>31</v>
      </c>
      <c r="D221" s="60">
        <v>4.3</v>
      </c>
      <c r="E221" s="4"/>
      <c r="F221" s="4">
        <v>17697</v>
      </c>
      <c r="G221" s="7">
        <v>3.45</v>
      </c>
      <c r="H221" s="60">
        <v>1</v>
      </c>
      <c r="I221" s="5">
        <f t="shared" si="170"/>
        <v>61054.65</v>
      </c>
      <c r="J221" s="7">
        <v>2.34</v>
      </c>
      <c r="K221" s="5">
        <f t="shared" si="171"/>
        <v>142867.88099999999</v>
      </c>
      <c r="L221" s="5">
        <v>10</v>
      </c>
      <c r="M221" s="5">
        <f t="shared" si="172"/>
        <v>14286.7881</v>
      </c>
      <c r="N221" s="5"/>
      <c r="O221" s="4"/>
      <c r="P221" s="4"/>
      <c r="Q221" s="4"/>
      <c r="R221" s="5">
        <v>100</v>
      </c>
      <c r="S221" s="5">
        <f t="shared" si="193"/>
        <v>17697</v>
      </c>
      <c r="T221" s="5"/>
      <c r="U221" s="5"/>
      <c r="V221" s="5"/>
      <c r="W221" s="5"/>
      <c r="X221" s="5">
        <f t="shared" si="173"/>
        <v>31983.788099999998</v>
      </c>
      <c r="Y221" s="5">
        <f t="shared" si="174"/>
        <v>174851.6691</v>
      </c>
      <c r="Z221" s="60">
        <v>1</v>
      </c>
      <c r="AA221" s="11">
        <f t="shared" si="192"/>
        <v>142867.88099999999</v>
      </c>
    </row>
    <row r="222" spans="1:27" s="12" customFormat="1" ht="18.600000000000001" customHeight="1">
      <c r="A222" s="71">
        <v>35</v>
      </c>
      <c r="B222" s="3" t="s">
        <v>71</v>
      </c>
      <c r="C222" s="4" t="s">
        <v>30</v>
      </c>
      <c r="D222" s="60">
        <v>20.399999999999999</v>
      </c>
      <c r="E222" s="4" t="s">
        <v>18</v>
      </c>
      <c r="F222" s="4">
        <v>17697</v>
      </c>
      <c r="G222" s="7">
        <v>4.46</v>
      </c>
      <c r="H222" s="60">
        <v>1</v>
      </c>
      <c r="I222" s="5">
        <f t="shared" si="170"/>
        <v>78928.62</v>
      </c>
      <c r="J222" s="7">
        <v>2.34</v>
      </c>
      <c r="K222" s="5">
        <f>I222*J222</f>
        <v>184692.97079999998</v>
      </c>
      <c r="L222" s="5">
        <v>10</v>
      </c>
      <c r="M222" s="5">
        <f t="shared" si="172"/>
        <v>18469.29708</v>
      </c>
      <c r="N222" s="5"/>
      <c r="O222" s="5"/>
      <c r="P222" s="5"/>
      <c r="Q222" s="5"/>
      <c r="R222" s="5">
        <v>100</v>
      </c>
      <c r="S222" s="5">
        <f t="shared" si="193"/>
        <v>17697</v>
      </c>
      <c r="T222" s="5"/>
      <c r="U222" s="5"/>
      <c r="V222" s="5"/>
      <c r="W222" s="5"/>
      <c r="X222" s="5">
        <f t="shared" si="173"/>
        <v>36166.297080000004</v>
      </c>
      <c r="Y222" s="5">
        <f t="shared" si="174"/>
        <v>220859.26788</v>
      </c>
      <c r="Z222" s="60">
        <v>1</v>
      </c>
      <c r="AA222" s="11">
        <f t="shared" si="192"/>
        <v>184692.97079999998</v>
      </c>
    </row>
    <row r="223" spans="1:27" s="12" customFormat="1" ht="18.600000000000001" customHeight="1">
      <c r="A223" s="71">
        <v>36</v>
      </c>
      <c r="B223" s="3" t="s">
        <v>72</v>
      </c>
      <c r="C223" s="4" t="s">
        <v>31</v>
      </c>
      <c r="D223" s="60" t="s">
        <v>20</v>
      </c>
      <c r="E223" s="5" t="s">
        <v>18</v>
      </c>
      <c r="F223" s="4">
        <v>17697</v>
      </c>
      <c r="G223" s="4">
        <v>4.53</v>
      </c>
      <c r="H223" s="60">
        <v>1</v>
      </c>
      <c r="I223" s="5">
        <f t="shared" si="170"/>
        <v>80167.41</v>
      </c>
      <c r="J223" s="7">
        <v>2.34</v>
      </c>
      <c r="K223" s="5">
        <f t="shared" si="171"/>
        <v>187591.73939999999</v>
      </c>
      <c r="L223" s="5">
        <v>10</v>
      </c>
      <c r="M223" s="5">
        <f t="shared" si="172"/>
        <v>18759.173939999997</v>
      </c>
      <c r="N223" s="5"/>
      <c r="O223" s="5"/>
      <c r="P223" s="5"/>
      <c r="Q223" s="5"/>
      <c r="R223" s="5">
        <v>100</v>
      </c>
      <c r="S223" s="5">
        <f t="shared" si="193"/>
        <v>17697</v>
      </c>
      <c r="T223" s="5"/>
      <c r="U223" s="5"/>
      <c r="V223" s="5"/>
      <c r="W223" s="5"/>
      <c r="X223" s="5">
        <f t="shared" si="173"/>
        <v>36456.173939999993</v>
      </c>
      <c r="Y223" s="5">
        <f t="shared" si="174"/>
        <v>224047.91333999997</v>
      </c>
      <c r="Z223" s="60">
        <v>1</v>
      </c>
      <c r="AA223" s="11">
        <f t="shared" si="192"/>
        <v>187591.73939999999</v>
      </c>
    </row>
    <row r="224" spans="1:27" s="12" customFormat="1" ht="18.600000000000001" customHeight="1">
      <c r="A224" s="71">
        <v>37</v>
      </c>
      <c r="B224" s="3" t="s">
        <v>72</v>
      </c>
      <c r="C224" s="4" t="s">
        <v>30</v>
      </c>
      <c r="D224" s="60">
        <v>24.8</v>
      </c>
      <c r="E224" s="4" t="s">
        <v>18</v>
      </c>
      <c r="F224" s="4">
        <v>17697</v>
      </c>
      <c r="G224" s="7">
        <v>4.46</v>
      </c>
      <c r="H224" s="60">
        <v>1</v>
      </c>
      <c r="I224" s="5">
        <f t="shared" si="170"/>
        <v>78928.62</v>
      </c>
      <c r="J224" s="7">
        <v>2.34</v>
      </c>
      <c r="K224" s="5">
        <f t="shared" si="171"/>
        <v>184692.97079999998</v>
      </c>
      <c r="L224" s="5">
        <v>10</v>
      </c>
      <c r="M224" s="5">
        <f t="shared" si="172"/>
        <v>18469.29708</v>
      </c>
      <c r="N224" s="5"/>
      <c r="O224" s="4"/>
      <c r="P224" s="4"/>
      <c r="Q224" s="4"/>
      <c r="R224" s="5">
        <v>100</v>
      </c>
      <c r="S224" s="5">
        <f t="shared" si="193"/>
        <v>17697</v>
      </c>
      <c r="T224" s="5"/>
      <c r="U224" s="5"/>
      <c r="V224" s="5"/>
      <c r="W224" s="5"/>
      <c r="X224" s="5">
        <f t="shared" si="173"/>
        <v>36166.297080000004</v>
      </c>
      <c r="Y224" s="5">
        <f t="shared" si="174"/>
        <v>220859.26788</v>
      </c>
      <c r="Z224" s="10">
        <v>1</v>
      </c>
      <c r="AA224" s="11">
        <f t="shared" si="192"/>
        <v>184692.97079999998</v>
      </c>
    </row>
    <row r="225" spans="1:27" s="12" customFormat="1" ht="18.600000000000001" customHeight="1">
      <c r="A225" s="71">
        <v>38</v>
      </c>
      <c r="B225" s="3" t="s">
        <v>73</v>
      </c>
      <c r="C225" s="4" t="s">
        <v>30</v>
      </c>
      <c r="D225" s="60">
        <v>13.4</v>
      </c>
      <c r="E225" s="4" t="s">
        <v>18</v>
      </c>
      <c r="F225" s="4">
        <v>17697</v>
      </c>
      <c r="G225" s="7">
        <v>4.34</v>
      </c>
      <c r="H225" s="60">
        <v>1</v>
      </c>
      <c r="I225" s="5">
        <f t="shared" si="170"/>
        <v>76804.98</v>
      </c>
      <c r="J225" s="7">
        <v>2.34</v>
      </c>
      <c r="K225" s="5">
        <f t="shared" si="171"/>
        <v>179723.65319999997</v>
      </c>
      <c r="L225" s="5">
        <v>10</v>
      </c>
      <c r="M225" s="5">
        <f t="shared" si="172"/>
        <v>17972.365319999997</v>
      </c>
      <c r="N225" s="5"/>
      <c r="O225" s="4"/>
      <c r="P225" s="4"/>
      <c r="Q225" s="4"/>
      <c r="R225" s="5">
        <v>100</v>
      </c>
      <c r="S225" s="5">
        <f t="shared" si="193"/>
        <v>17697</v>
      </c>
      <c r="T225" s="5"/>
      <c r="U225" s="5"/>
      <c r="V225" s="5"/>
      <c r="W225" s="5"/>
      <c r="X225" s="5">
        <f t="shared" si="173"/>
        <v>35669.365319999997</v>
      </c>
      <c r="Y225" s="5">
        <f t="shared" si="174"/>
        <v>215393.01851999998</v>
      </c>
      <c r="Z225" s="60">
        <v>1</v>
      </c>
      <c r="AA225" s="11">
        <f t="shared" si="192"/>
        <v>179723.65319999997</v>
      </c>
    </row>
    <row r="226" spans="1:27" s="12" customFormat="1" ht="18.600000000000001" customHeight="1">
      <c r="A226" s="71">
        <v>39</v>
      </c>
      <c r="B226" s="3" t="s">
        <v>73</v>
      </c>
      <c r="C226" s="4" t="s">
        <v>30</v>
      </c>
      <c r="D226" s="60">
        <v>21.9</v>
      </c>
      <c r="E226" s="4" t="s">
        <v>18</v>
      </c>
      <c r="F226" s="4">
        <v>17697</v>
      </c>
      <c r="G226" s="7">
        <v>4.46</v>
      </c>
      <c r="H226" s="60">
        <v>1</v>
      </c>
      <c r="I226" s="5">
        <f t="shared" si="170"/>
        <v>78928.62</v>
      </c>
      <c r="J226" s="7">
        <v>2.34</v>
      </c>
      <c r="K226" s="5">
        <f t="shared" si="171"/>
        <v>184692.97079999998</v>
      </c>
      <c r="L226" s="5">
        <v>10</v>
      </c>
      <c r="M226" s="5">
        <f t="shared" si="172"/>
        <v>18469.29708</v>
      </c>
      <c r="N226" s="5"/>
      <c r="O226" s="4"/>
      <c r="P226" s="4"/>
      <c r="Q226" s="4"/>
      <c r="R226" s="5">
        <v>100</v>
      </c>
      <c r="S226" s="5">
        <f t="shared" si="193"/>
        <v>17697</v>
      </c>
      <c r="T226" s="5"/>
      <c r="U226" s="5"/>
      <c r="V226" s="5"/>
      <c r="W226" s="5"/>
      <c r="X226" s="5">
        <f t="shared" si="173"/>
        <v>36166.297080000004</v>
      </c>
      <c r="Y226" s="5">
        <f t="shared" si="174"/>
        <v>220859.26788</v>
      </c>
      <c r="Z226" s="60">
        <v>1</v>
      </c>
      <c r="AA226" s="11">
        <f t="shared" si="192"/>
        <v>184692.97079999998</v>
      </c>
    </row>
    <row r="227" spans="1:27" s="12" customFormat="1" ht="18.600000000000001" customHeight="1">
      <c r="A227" s="71">
        <v>40</v>
      </c>
      <c r="B227" s="3" t="s">
        <v>545</v>
      </c>
      <c r="C227" s="4" t="s">
        <v>30</v>
      </c>
      <c r="D227" s="60">
        <v>22.2</v>
      </c>
      <c r="E227" s="5" t="s">
        <v>18</v>
      </c>
      <c r="F227" s="4">
        <v>17697</v>
      </c>
      <c r="G227" s="4">
        <v>4.46</v>
      </c>
      <c r="H227" s="6">
        <v>1</v>
      </c>
      <c r="I227" s="5">
        <f t="shared" ref="I227" si="194">F227*G227*H227</f>
        <v>78928.62</v>
      </c>
      <c r="J227" s="7">
        <v>2.34</v>
      </c>
      <c r="K227" s="5">
        <f t="shared" ref="K227" si="195">I227*J227</f>
        <v>184692.97079999998</v>
      </c>
      <c r="L227" s="5">
        <v>10</v>
      </c>
      <c r="M227" s="5">
        <f t="shared" ref="M227" si="196">K227*L227/100</f>
        <v>18469.29708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>
        <f t="shared" ref="X227" si="197">M227+W227+O227+Q227+S227+U227</f>
        <v>18469.29708</v>
      </c>
      <c r="Y227" s="5">
        <f t="shared" ref="Y227" si="198">K227+X227</f>
        <v>203162.26787999997</v>
      </c>
      <c r="Z227" s="10">
        <v>1</v>
      </c>
      <c r="AA227" s="11">
        <f t="shared" si="192"/>
        <v>184692.97079999998</v>
      </c>
    </row>
    <row r="228" spans="1:27" s="12" customFormat="1" ht="18.600000000000001" customHeight="1">
      <c r="A228" s="71">
        <v>41</v>
      </c>
      <c r="B228" s="3" t="s">
        <v>291</v>
      </c>
      <c r="C228" s="4" t="s">
        <v>30</v>
      </c>
      <c r="D228" s="60" t="s">
        <v>20</v>
      </c>
      <c r="E228" s="5" t="s">
        <v>18</v>
      </c>
      <c r="F228" s="4">
        <v>17697</v>
      </c>
      <c r="G228" s="4">
        <v>4.53</v>
      </c>
      <c r="H228" s="6">
        <v>1</v>
      </c>
      <c r="I228" s="5">
        <f>F228*G228*H228</f>
        <v>80167.41</v>
      </c>
      <c r="J228" s="7">
        <v>2.34</v>
      </c>
      <c r="K228" s="5">
        <f t="shared" si="171"/>
        <v>187591.73939999999</v>
      </c>
      <c r="L228" s="5">
        <v>10</v>
      </c>
      <c r="M228" s="5">
        <f t="shared" si="172"/>
        <v>18759.173939999997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>
        <f t="shared" si="173"/>
        <v>18759.173939999997</v>
      </c>
      <c r="Y228" s="5">
        <f t="shared" si="174"/>
        <v>206350.91334</v>
      </c>
      <c r="Z228" s="10">
        <v>1</v>
      </c>
      <c r="AA228" s="11">
        <f t="shared" si="192"/>
        <v>187591.73939999999</v>
      </c>
    </row>
    <row r="229" spans="1:27" s="12" customFormat="1" ht="18.600000000000001" customHeight="1">
      <c r="A229" s="71">
        <v>42</v>
      </c>
      <c r="B229" s="3" t="s">
        <v>291</v>
      </c>
      <c r="C229" s="4" t="s">
        <v>30</v>
      </c>
      <c r="D229" s="60" t="s">
        <v>20</v>
      </c>
      <c r="E229" s="5" t="s">
        <v>18</v>
      </c>
      <c r="F229" s="4">
        <v>17697</v>
      </c>
      <c r="G229" s="4">
        <v>4.53</v>
      </c>
      <c r="H229" s="74">
        <v>0.25</v>
      </c>
      <c r="I229" s="5">
        <f>F229*G229*H229</f>
        <v>20041.852500000001</v>
      </c>
      <c r="J229" s="7">
        <v>2.34</v>
      </c>
      <c r="K229" s="5">
        <f t="shared" si="171"/>
        <v>46897.934849999998</v>
      </c>
      <c r="L229" s="5">
        <v>10</v>
      </c>
      <c r="M229" s="5">
        <f t="shared" si="172"/>
        <v>4689.7934849999992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>
        <f t="shared" si="173"/>
        <v>4689.7934849999992</v>
      </c>
      <c r="Y229" s="5">
        <f t="shared" si="174"/>
        <v>51587.728335</v>
      </c>
      <c r="Z229" s="133"/>
      <c r="AA229" s="11"/>
    </row>
    <row r="230" spans="1:27" s="12" customFormat="1" ht="18.600000000000001" customHeight="1">
      <c r="A230" s="71">
        <v>43</v>
      </c>
      <c r="B230" s="3" t="s">
        <v>489</v>
      </c>
      <c r="C230" s="4" t="s">
        <v>31</v>
      </c>
      <c r="D230" s="7">
        <v>4.0999999999999996</v>
      </c>
      <c r="E230" s="5"/>
      <c r="F230" s="4">
        <v>17697</v>
      </c>
      <c r="G230" s="4">
        <v>3.45</v>
      </c>
      <c r="H230" s="6">
        <v>1</v>
      </c>
      <c r="I230" s="5">
        <f>F230*G230*H230</f>
        <v>61054.65</v>
      </c>
      <c r="J230" s="7">
        <v>2.34</v>
      </c>
      <c r="K230" s="5">
        <f t="shared" si="171"/>
        <v>142867.88099999999</v>
      </c>
      <c r="L230" s="5">
        <v>10</v>
      </c>
      <c r="M230" s="5">
        <f t="shared" si="172"/>
        <v>14286.7881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>
        <f t="shared" si="173"/>
        <v>14286.7881</v>
      </c>
      <c r="Y230" s="5">
        <f t="shared" si="174"/>
        <v>157154.6691</v>
      </c>
      <c r="Z230" s="6">
        <v>1</v>
      </c>
      <c r="AA230" s="11">
        <f>K230*Z230</f>
        <v>142867.88099999999</v>
      </c>
    </row>
    <row r="231" spans="1:27" s="94" customFormat="1" ht="18.600000000000001" customHeight="1">
      <c r="A231" s="209"/>
      <c r="B231" s="62" t="s">
        <v>22</v>
      </c>
      <c r="C231" s="61"/>
      <c r="D231" s="93"/>
      <c r="E231" s="64"/>
      <c r="F231" s="61"/>
      <c r="G231" s="61"/>
      <c r="H231" s="63">
        <f>SUM(H188:H230)</f>
        <v>37.75</v>
      </c>
      <c r="I231" s="66">
        <f>SUM(I188:I230)</f>
        <v>2689678.5450000004</v>
      </c>
      <c r="J231" s="64"/>
      <c r="K231" s="66">
        <f>SUM(K188:K230)</f>
        <v>6293847.7952999994</v>
      </c>
      <c r="L231" s="64"/>
      <c r="M231" s="66">
        <f>SUM(M188:M230)</f>
        <v>629384.77953000029</v>
      </c>
      <c r="N231" s="64"/>
      <c r="O231" s="66">
        <f>SUM(O188:O230)</f>
        <v>4424.25</v>
      </c>
      <c r="P231" s="66"/>
      <c r="Q231" s="66">
        <f>SUM(Q188:Q230)</f>
        <v>0</v>
      </c>
      <c r="R231" s="64"/>
      <c r="S231" s="66">
        <f>SUM(S188:S230)</f>
        <v>537546.375</v>
      </c>
      <c r="T231" s="66"/>
      <c r="U231" s="66">
        <f>SUM(U188:U230)</f>
        <v>0</v>
      </c>
      <c r="V231" s="66"/>
      <c r="W231" s="66">
        <f>SUM(W188:W230)</f>
        <v>0</v>
      </c>
      <c r="X231" s="66">
        <f t="shared" ref="X231:Y231" si="199">SUM(X188:X230)</f>
        <v>1171355.4045299997</v>
      </c>
      <c r="Y231" s="66">
        <f t="shared" si="199"/>
        <v>7465203.1998300012</v>
      </c>
      <c r="Z231" s="64">
        <f>SUM(Z188:Z230)</f>
        <v>34</v>
      </c>
      <c r="AA231" s="66">
        <f>SUM(AA188:AA230)</f>
        <v>5708503.5929999994</v>
      </c>
    </row>
    <row r="232" spans="1:27" s="12" customFormat="1" ht="18.600000000000001" customHeight="1">
      <c r="A232" s="68" t="s">
        <v>23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70"/>
    </row>
    <row r="233" spans="1:27" s="12" customFormat="1" ht="18.600000000000001" customHeight="1">
      <c r="A233" s="71">
        <v>1</v>
      </c>
      <c r="B233" s="3" t="s">
        <v>391</v>
      </c>
      <c r="C233" s="4">
        <v>4</v>
      </c>
      <c r="D233" s="4"/>
      <c r="E233" s="5"/>
      <c r="F233" s="4">
        <v>17697</v>
      </c>
      <c r="G233" s="7">
        <v>2.89</v>
      </c>
      <c r="H233" s="6">
        <v>1</v>
      </c>
      <c r="I233" s="5">
        <f>F233*G233*H233</f>
        <v>51144.33</v>
      </c>
      <c r="J233" s="7">
        <v>1.45</v>
      </c>
      <c r="K233" s="8">
        <f t="shared" ref="K233:K235" si="200">I233*J233</f>
        <v>74159.2785</v>
      </c>
      <c r="L233" s="5">
        <v>10</v>
      </c>
      <c r="M233" s="5">
        <f>K233*L233/100</f>
        <v>7415.92785</v>
      </c>
      <c r="N233" s="4"/>
      <c r="O233" s="5"/>
      <c r="P233" s="9">
        <v>30</v>
      </c>
      <c r="Q233" s="5">
        <f>F233*H233*P233/100</f>
        <v>5309.1</v>
      </c>
      <c r="R233" s="9"/>
      <c r="S233" s="5"/>
      <c r="T233" s="5"/>
      <c r="U233" s="5"/>
      <c r="V233" s="5"/>
      <c r="W233" s="5"/>
      <c r="X233" s="5">
        <f>M233+W233+O233+Q233+S233+U233</f>
        <v>12725.02785</v>
      </c>
      <c r="Y233" s="5">
        <f>K233+X233</f>
        <v>86884.306349999999</v>
      </c>
      <c r="Z233" s="10">
        <v>1</v>
      </c>
      <c r="AA233" s="11">
        <f>K233*Z233</f>
        <v>74159.2785</v>
      </c>
    </row>
    <row r="234" spans="1:27" s="12" customFormat="1" ht="18.600000000000001" customHeight="1">
      <c r="A234" s="71">
        <v>2</v>
      </c>
      <c r="B234" s="3" t="s">
        <v>391</v>
      </c>
      <c r="C234" s="4">
        <v>4</v>
      </c>
      <c r="D234" s="7"/>
      <c r="E234" s="5"/>
      <c r="F234" s="4">
        <v>17697</v>
      </c>
      <c r="G234" s="7">
        <v>2.89</v>
      </c>
      <c r="H234" s="6">
        <v>1</v>
      </c>
      <c r="I234" s="5">
        <f>F234*G234*H234</f>
        <v>51144.33</v>
      </c>
      <c r="J234" s="7">
        <v>1.45</v>
      </c>
      <c r="K234" s="8">
        <f t="shared" si="200"/>
        <v>74159.2785</v>
      </c>
      <c r="L234" s="5">
        <v>10</v>
      </c>
      <c r="M234" s="5">
        <f>K234*L234/100</f>
        <v>7415.92785</v>
      </c>
      <c r="N234" s="4"/>
      <c r="O234" s="5"/>
      <c r="P234" s="9">
        <v>30</v>
      </c>
      <c r="Q234" s="5">
        <f>F234*H234*P234/100</f>
        <v>5309.1</v>
      </c>
      <c r="R234" s="9"/>
      <c r="S234" s="5"/>
      <c r="T234" s="5"/>
      <c r="U234" s="5"/>
      <c r="V234" s="5"/>
      <c r="W234" s="5"/>
      <c r="X234" s="5">
        <f>M234+W234+O234+Q234+S234+U234</f>
        <v>12725.02785</v>
      </c>
      <c r="Y234" s="5">
        <f>K234+X234</f>
        <v>86884.306349999999</v>
      </c>
      <c r="Z234" s="10">
        <v>1</v>
      </c>
      <c r="AA234" s="11">
        <f>K234*Z234</f>
        <v>74159.2785</v>
      </c>
    </row>
    <row r="235" spans="1:27" s="12" customFormat="1" ht="18.600000000000001" customHeight="1">
      <c r="A235" s="71">
        <v>3</v>
      </c>
      <c r="B235" s="3" t="s">
        <v>391</v>
      </c>
      <c r="C235" s="4">
        <v>4</v>
      </c>
      <c r="D235" s="7"/>
      <c r="E235" s="5"/>
      <c r="F235" s="4">
        <v>17697</v>
      </c>
      <c r="G235" s="7">
        <v>2.89</v>
      </c>
      <c r="H235" s="6">
        <v>1</v>
      </c>
      <c r="I235" s="5">
        <f>F235*G235*H235</f>
        <v>51144.33</v>
      </c>
      <c r="J235" s="7">
        <v>1.45</v>
      </c>
      <c r="K235" s="8">
        <f t="shared" si="200"/>
        <v>74159.2785</v>
      </c>
      <c r="L235" s="5">
        <v>10</v>
      </c>
      <c r="M235" s="5">
        <f>K235*L235/100</f>
        <v>7415.92785</v>
      </c>
      <c r="N235" s="4"/>
      <c r="O235" s="5"/>
      <c r="P235" s="9">
        <v>30</v>
      </c>
      <c r="Q235" s="5">
        <f>F235*H235*P235/100</f>
        <v>5309.1</v>
      </c>
      <c r="R235" s="9"/>
      <c r="S235" s="5"/>
      <c r="T235" s="5"/>
      <c r="U235" s="5"/>
      <c r="V235" s="5"/>
      <c r="W235" s="5"/>
      <c r="X235" s="5">
        <f>M235+W235+O235+Q235+S235+U235</f>
        <v>12725.02785</v>
      </c>
      <c r="Y235" s="5">
        <f>K235+X235</f>
        <v>86884.306349999999</v>
      </c>
      <c r="Z235" s="10">
        <v>1</v>
      </c>
      <c r="AA235" s="11">
        <f>K235*Z235</f>
        <v>74159.2785</v>
      </c>
    </row>
    <row r="236" spans="1:27" s="94" customFormat="1" ht="18.600000000000001" customHeight="1">
      <c r="A236" s="209"/>
      <c r="B236" s="62" t="s">
        <v>22</v>
      </c>
      <c r="C236" s="61"/>
      <c r="D236" s="93"/>
      <c r="E236" s="64"/>
      <c r="F236" s="61"/>
      <c r="G236" s="61"/>
      <c r="H236" s="93">
        <f>SUM(H233:H235)</f>
        <v>3</v>
      </c>
      <c r="I236" s="66">
        <f>SUM(I233:I235)</f>
        <v>153432.99</v>
      </c>
      <c r="J236" s="64"/>
      <c r="K236" s="66">
        <f>SUM(K233:K235)</f>
        <v>222477.83549999999</v>
      </c>
      <c r="L236" s="64"/>
      <c r="M236" s="66">
        <f>SUM(M233:M235)</f>
        <v>22247.78355</v>
      </c>
      <c r="N236" s="64"/>
      <c r="O236" s="66">
        <f>SUM(O233:O235)</f>
        <v>0</v>
      </c>
      <c r="P236" s="66"/>
      <c r="Q236" s="66">
        <f>SUM(Q233:Q235)</f>
        <v>15927.300000000001</v>
      </c>
      <c r="R236" s="64"/>
      <c r="S236" s="66">
        <f>SUM(S233:S235)</f>
        <v>0</v>
      </c>
      <c r="T236" s="66"/>
      <c r="U236" s="66">
        <f>SUM(U233:U235)</f>
        <v>0</v>
      </c>
      <c r="V236" s="66"/>
      <c r="W236" s="66">
        <f t="shared" ref="W236:Y236" si="201">SUM(W233:W235)</f>
        <v>0</v>
      </c>
      <c r="X236" s="66">
        <f t="shared" si="201"/>
        <v>38175.083550000003</v>
      </c>
      <c r="Y236" s="66">
        <f t="shared" si="201"/>
        <v>260652.91905</v>
      </c>
      <c r="Z236" s="65">
        <f t="shared" ref="Z236" si="202">SUM(Z233:Z235)</f>
        <v>3</v>
      </c>
      <c r="AA236" s="66">
        <f>SUM(AA233:AA235)</f>
        <v>222477.83549999999</v>
      </c>
    </row>
    <row r="237" spans="1:27" s="12" customFormat="1" ht="18.600000000000001" customHeight="1" thickBot="1">
      <c r="A237" s="233"/>
      <c r="B237" s="95" t="s">
        <v>436</v>
      </c>
      <c r="C237" s="96"/>
      <c r="D237" s="96"/>
      <c r="E237" s="97"/>
      <c r="F237" s="98"/>
      <c r="G237" s="98"/>
      <c r="H237" s="188">
        <f>H186+H231+H236</f>
        <v>60.75</v>
      </c>
      <c r="I237" s="66">
        <f>I186+I231+I236</f>
        <v>4460528.8500000006</v>
      </c>
      <c r="J237" s="101"/>
      <c r="K237" s="66">
        <f>K186+K231+K236</f>
        <v>12047892.848100001</v>
      </c>
      <c r="L237" s="101"/>
      <c r="M237" s="66">
        <f>M186+M231+M236</f>
        <v>1204789.2848100003</v>
      </c>
      <c r="N237" s="101"/>
      <c r="O237" s="66">
        <f>O186+O231+O236</f>
        <v>17697</v>
      </c>
      <c r="P237" s="66"/>
      <c r="Q237" s="66">
        <f>Q186+Q231+Q236</f>
        <v>15927.300000000001</v>
      </c>
      <c r="R237" s="101"/>
      <c r="S237" s="66">
        <f>S186+S231+S236</f>
        <v>964044.07499999995</v>
      </c>
      <c r="T237" s="101"/>
      <c r="U237" s="66">
        <f>U186+U231+U236</f>
        <v>0</v>
      </c>
      <c r="V237" s="101"/>
      <c r="W237" s="66">
        <f t="shared" ref="W237:Y237" si="203">W186+W231+W236</f>
        <v>0</v>
      </c>
      <c r="X237" s="66">
        <f t="shared" si="203"/>
        <v>2202457.6598099996</v>
      </c>
      <c r="Y237" s="66">
        <f t="shared" si="203"/>
        <v>14250350.507910002</v>
      </c>
      <c r="Z237" s="65">
        <f>Z186+Z231+Z236</f>
        <v>56</v>
      </c>
      <c r="AA237" s="66">
        <f>AA186+AA231+AA236</f>
        <v>11151154.0035</v>
      </c>
    </row>
    <row r="238" spans="1:27" s="55" customFormat="1" ht="18.600000000000001" customHeight="1">
      <c r="A238" s="234" t="s">
        <v>89</v>
      </c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35"/>
      <c r="Y238" s="235"/>
      <c r="Z238" s="235"/>
      <c r="AA238" s="236"/>
    </row>
    <row r="239" spans="1:27" s="55" customFormat="1" ht="18.600000000000001" customHeight="1">
      <c r="A239" s="68" t="s">
        <v>14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70"/>
    </row>
    <row r="240" spans="1:27" s="140" customFormat="1" ht="18.600000000000001" customHeight="1">
      <c r="A240" s="71">
        <v>1</v>
      </c>
      <c r="B240" s="139" t="s">
        <v>485</v>
      </c>
      <c r="C240" s="4" t="s">
        <v>19</v>
      </c>
      <c r="D240" s="60">
        <v>17.5</v>
      </c>
      <c r="E240" s="5" t="s">
        <v>18</v>
      </c>
      <c r="F240" s="4">
        <v>17697</v>
      </c>
      <c r="G240" s="4">
        <v>5.83</v>
      </c>
      <c r="H240" s="6">
        <v>0.5</v>
      </c>
      <c r="I240" s="5">
        <f t="shared" ref="I240:I244" si="204">F240*G240*H240</f>
        <v>51586.754999999997</v>
      </c>
      <c r="J240" s="7">
        <v>3.42</v>
      </c>
      <c r="K240" s="5">
        <f t="shared" ref="K240:K244" si="205">I240*J240</f>
        <v>176426.70209999999</v>
      </c>
      <c r="L240" s="5">
        <v>10</v>
      </c>
      <c r="M240" s="5">
        <f t="shared" ref="M240:M244" si="206">K240*L240/100</f>
        <v>17642.67021</v>
      </c>
      <c r="N240" s="5"/>
      <c r="O240" s="5"/>
      <c r="P240" s="9"/>
      <c r="Q240" s="5"/>
      <c r="R240" s="5"/>
      <c r="S240" s="5"/>
      <c r="T240" s="5"/>
      <c r="U240" s="5"/>
      <c r="V240" s="5"/>
      <c r="W240" s="5"/>
      <c r="X240" s="5">
        <f t="shared" ref="X240:X241" si="207">M240+W240+O240+Q240+S240+U240</f>
        <v>17642.67021</v>
      </c>
      <c r="Y240" s="5">
        <f t="shared" ref="Y240:Y244" si="208">K240+X240</f>
        <v>194069.37231000001</v>
      </c>
      <c r="Z240" s="133"/>
      <c r="AA240" s="11"/>
    </row>
    <row r="241" spans="1:27" s="140" customFormat="1" ht="18.600000000000001" customHeight="1">
      <c r="A241" s="71">
        <v>2</v>
      </c>
      <c r="B241" s="139" t="s">
        <v>465</v>
      </c>
      <c r="C241" s="4" t="s">
        <v>21</v>
      </c>
      <c r="D241" s="60">
        <v>3.4</v>
      </c>
      <c r="E241" s="5"/>
      <c r="F241" s="4">
        <v>17697</v>
      </c>
      <c r="G241" s="4">
        <v>4.26</v>
      </c>
      <c r="H241" s="6">
        <v>0.5</v>
      </c>
      <c r="I241" s="5">
        <f t="shared" si="204"/>
        <v>37694.61</v>
      </c>
      <c r="J241" s="7">
        <v>3.42</v>
      </c>
      <c r="K241" s="5">
        <f t="shared" si="205"/>
        <v>128915.5662</v>
      </c>
      <c r="L241" s="5">
        <v>10</v>
      </c>
      <c r="M241" s="5">
        <f t="shared" si="206"/>
        <v>12891.556619999999</v>
      </c>
      <c r="N241" s="5"/>
      <c r="O241" s="5"/>
      <c r="P241" s="9"/>
      <c r="Q241" s="5"/>
      <c r="R241" s="5"/>
      <c r="S241" s="5"/>
      <c r="T241" s="5"/>
      <c r="U241" s="5"/>
      <c r="V241" s="5"/>
      <c r="W241" s="5"/>
      <c r="X241" s="5">
        <f t="shared" si="207"/>
        <v>12891.556619999999</v>
      </c>
      <c r="Y241" s="5">
        <f t="shared" si="208"/>
        <v>141807.12281999999</v>
      </c>
      <c r="Z241" s="133"/>
      <c r="AA241" s="11"/>
    </row>
    <row r="242" spans="1:27" s="12" customFormat="1" ht="18.600000000000001" customHeight="1">
      <c r="A242" s="71">
        <v>3</v>
      </c>
      <c r="B242" s="3" t="s">
        <v>60</v>
      </c>
      <c r="C242" s="112" t="s">
        <v>63</v>
      </c>
      <c r="D242" s="60">
        <v>8.5</v>
      </c>
      <c r="E242" s="5" t="s">
        <v>28</v>
      </c>
      <c r="F242" s="4">
        <v>17697</v>
      </c>
      <c r="G242" s="4">
        <v>5.04</v>
      </c>
      <c r="H242" s="60">
        <v>0.5</v>
      </c>
      <c r="I242" s="5">
        <f t="shared" si="204"/>
        <v>44596.44</v>
      </c>
      <c r="J242" s="7">
        <v>3.42</v>
      </c>
      <c r="K242" s="5">
        <f t="shared" si="205"/>
        <v>152519.8248</v>
      </c>
      <c r="L242" s="5">
        <v>10</v>
      </c>
      <c r="M242" s="5">
        <f t="shared" si="206"/>
        <v>15251.982480000001</v>
      </c>
      <c r="N242" s="5"/>
      <c r="O242" s="5"/>
      <c r="P242" s="9"/>
      <c r="Q242" s="5"/>
      <c r="R242" s="5"/>
      <c r="S242" s="9"/>
      <c r="T242" s="5"/>
      <c r="U242" s="5"/>
      <c r="V242" s="5"/>
      <c r="W242" s="5"/>
      <c r="X242" s="5">
        <f t="shared" ref="X242:X244" si="209">M242+W242+O242+Q242+S242+U242</f>
        <v>15251.982480000001</v>
      </c>
      <c r="Y242" s="5">
        <f t="shared" si="208"/>
        <v>167771.80728000001</v>
      </c>
      <c r="Z242" s="10"/>
      <c r="AA242" s="11"/>
    </row>
    <row r="243" spans="1:27" s="12" customFormat="1" ht="18.600000000000001" customHeight="1">
      <c r="A243" s="71">
        <v>4</v>
      </c>
      <c r="B243" s="3" t="s">
        <v>60</v>
      </c>
      <c r="C243" s="4" t="s">
        <v>63</v>
      </c>
      <c r="D243" s="60">
        <v>7.4</v>
      </c>
      <c r="E243" s="5" t="s">
        <v>28</v>
      </c>
      <c r="F243" s="4">
        <v>17697</v>
      </c>
      <c r="G243" s="4">
        <v>5.04</v>
      </c>
      <c r="H243" s="7">
        <v>0.25</v>
      </c>
      <c r="I243" s="5">
        <f t="shared" ref="I243" si="210">F243*G243*H243</f>
        <v>22298.22</v>
      </c>
      <c r="J243" s="7">
        <v>3.42</v>
      </c>
      <c r="K243" s="5">
        <f t="shared" ref="K243" si="211">I243*J243</f>
        <v>76259.912400000001</v>
      </c>
      <c r="L243" s="5">
        <v>10</v>
      </c>
      <c r="M243" s="5">
        <f t="shared" ref="M243" si="212">K243*L243/100</f>
        <v>7625.9912400000003</v>
      </c>
      <c r="N243" s="4"/>
      <c r="O243" s="5"/>
      <c r="P243" s="5"/>
      <c r="Q243" s="5"/>
      <c r="R243" s="5"/>
      <c r="S243" s="5"/>
      <c r="T243" s="5"/>
      <c r="U243" s="5"/>
      <c r="V243" s="5"/>
      <c r="W243" s="5"/>
      <c r="X243" s="5">
        <f t="shared" ref="X243" si="213">M243+W243+O243+Q243+S243+U243</f>
        <v>7625.9912400000003</v>
      </c>
      <c r="Y243" s="5">
        <f t="shared" ref="Y243" si="214">K243+X243</f>
        <v>83885.903640000004</v>
      </c>
      <c r="Z243" s="60"/>
      <c r="AA243" s="11"/>
    </row>
    <row r="244" spans="1:27" s="12" customFormat="1" ht="18.600000000000001" customHeight="1">
      <c r="A244" s="71">
        <v>5</v>
      </c>
      <c r="B244" s="3" t="s">
        <v>60</v>
      </c>
      <c r="C244" s="4" t="s">
        <v>21</v>
      </c>
      <c r="D244" s="60">
        <v>7</v>
      </c>
      <c r="E244" s="5"/>
      <c r="F244" s="4">
        <v>17697</v>
      </c>
      <c r="G244" s="4">
        <v>4.3499999999999996</v>
      </c>
      <c r="H244" s="7">
        <v>0.25</v>
      </c>
      <c r="I244" s="5">
        <f t="shared" si="204"/>
        <v>19245.487499999999</v>
      </c>
      <c r="J244" s="7">
        <v>3.42</v>
      </c>
      <c r="K244" s="5">
        <f t="shared" si="205"/>
        <v>65819.567249999993</v>
      </c>
      <c r="L244" s="5">
        <v>10</v>
      </c>
      <c r="M244" s="5">
        <f t="shared" si="206"/>
        <v>6581.9567249999991</v>
      </c>
      <c r="N244" s="4"/>
      <c r="O244" s="5"/>
      <c r="P244" s="5"/>
      <c r="Q244" s="5"/>
      <c r="R244" s="5"/>
      <c r="S244" s="5"/>
      <c r="T244" s="5"/>
      <c r="U244" s="5"/>
      <c r="V244" s="5"/>
      <c r="W244" s="5"/>
      <c r="X244" s="5">
        <f t="shared" si="209"/>
        <v>6581.9567249999991</v>
      </c>
      <c r="Y244" s="5">
        <f t="shared" si="208"/>
        <v>72401.523974999989</v>
      </c>
      <c r="Z244" s="60"/>
      <c r="AA244" s="11"/>
    </row>
    <row r="245" spans="1:27" s="55" customFormat="1" ht="18.600000000000001" customHeight="1">
      <c r="A245" s="71"/>
      <c r="B245" s="62" t="s">
        <v>22</v>
      </c>
      <c r="C245" s="61"/>
      <c r="D245" s="63"/>
      <c r="E245" s="5"/>
      <c r="F245" s="61"/>
      <c r="G245" s="61"/>
      <c r="H245" s="75">
        <f>SUM(H240:H244)</f>
        <v>2</v>
      </c>
      <c r="I245" s="66">
        <f>SUM(I240:I244)</f>
        <v>175421.51249999998</v>
      </c>
      <c r="J245" s="64"/>
      <c r="K245" s="66">
        <f>SUM(K240:K244)</f>
        <v>599941.57274999993</v>
      </c>
      <c r="L245" s="64"/>
      <c r="M245" s="66">
        <f>SUM(M240:M244)</f>
        <v>59994.157274999998</v>
      </c>
      <c r="N245" s="64"/>
      <c r="O245" s="66">
        <f>SUM(O240:O244)</f>
        <v>0</v>
      </c>
      <c r="P245" s="64"/>
      <c r="Q245" s="66">
        <f>SUM(Q240:Q244)</f>
        <v>0</v>
      </c>
      <c r="R245" s="64"/>
      <c r="S245" s="66">
        <f>SUM(S240:S244)</f>
        <v>0</v>
      </c>
      <c r="T245" s="66"/>
      <c r="U245" s="66">
        <f>SUM(U240:U244)</f>
        <v>0</v>
      </c>
      <c r="V245" s="64"/>
      <c r="W245" s="66">
        <f>SUM(W240:W244)</f>
        <v>0</v>
      </c>
      <c r="X245" s="66">
        <f t="shared" ref="X245:Y245" si="215">SUM(X240:X244)</f>
        <v>59994.157274999998</v>
      </c>
      <c r="Y245" s="66">
        <f t="shared" si="215"/>
        <v>659935.73002500006</v>
      </c>
      <c r="Z245" s="65">
        <f>SUM(Z240:Z244)</f>
        <v>0</v>
      </c>
      <c r="AA245" s="66">
        <f>SUM(AA240:AA244)</f>
        <v>0</v>
      </c>
    </row>
    <row r="246" spans="1:27" s="55" customFormat="1" ht="18.600000000000001" customHeight="1">
      <c r="A246" s="182" t="s">
        <v>23</v>
      </c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4"/>
    </row>
    <row r="247" spans="1:27" s="55" customFormat="1" ht="18.600000000000001" customHeight="1">
      <c r="A247" s="71">
        <v>1</v>
      </c>
      <c r="B247" s="3" t="s">
        <v>303</v>
      </c>
      <c r="C247" s="4" t="s">
        <v>29</v>
      </c>
      <c r="D247" s="7">
        <v>19.11</v>
      </c>
      <c r="E247" s="5" t="s">
        <v>18</v>
      </c>
      <c r="F247" s="4">
        <v>17697</v>
      </c>
      <c r="G247" s="7">
        <v>4.4000000000000004</v>
      </c>
      <c r="H247" s="6">
        <v>1</v>
      </c>
      <c r="I247" s="5">
        <f t="shared" ref="I247:I254" si="216">F247*G247*H247</f>
        <v>77866.8</v>
      </c>
      <c r="J247" s="7">
        <v>2.34</v>
      </c>
      <c r="K247" s="5">
        <f>I247*J247</f>
        <v>182208.31200000001</v>
      </c>
      <c r="L247" s="5">
        <v>10</v>
      </c>
      <c r="M247" s="5">
        <f t="shared" ref="M247:M271" si="217">K247*L247/100</f>
        <v>18220.831200000001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>
        <f t="shared" ref="X247:X271" si="218">M247+W247+O247+Q247+S247+U247</f>
        <v>18220.831200000001</v>
      </c>
      <c r="Y247" s="5">
        <f t="shared" ref="Y247:Y271" si="219">K247+X247</f>
        <v>200429.14319999999</v>
      </c>
      <c r="Z247" s="10">
        <v>1</v>
      </c>
      <c r="AA247" s="11">
        <f>K247*Z247</f>
        <v>182208.31200000001</v>
      </c>
    </row>
    <row r="248" spans="1:27" s="140" customFormat="1" ht="18.600000000000001" customHeight="1">
      <c r="A248" s="71">
        <v>2</v>
      </c>
      <c r="B248" s="3" t="s">
        <v>304</v>
      </c>
      <c r="C248" s="4" t="s">
        <v>30</v>
      </c>
      <c r="D248" s="4" t="s">
        <v>20</v>
      </c>
      <c r="E248" s="5" t="s">
        <v>18</v>
      </c>
      <c r="F248" s="4">
        <v>17697</v>
      </c>
      <c r="G248" s="4">
        <v>4.53</v>
      </c>
      <c r="H248" s="6">
        <v>0.5</v>
      </c>
      <c r="I248" s="5">
        <f t="shared" si="216"/>
        <v>40083.705000000002</v>
      </c>
      <c r="J248" s="7">
        <v>2.34</v>
      </c>
      <c r="K248" s="5">
        <f t="shared" ref="K248:K270" si="220">I248*J248</f>
        <v>93795.869699999996</v>
      </c>
      <c r="L248" s="5">
        <v>10</v>
      </c>
      <c r="M248" s="5">
        <f t="shared" si="217"/>
        <v>9379.5869699999985</v>
      </c>
      <c r="N248" s="5"/>
      <c r="O248" s="5"/>
      <c r="P248" s="9"/>
      <c r="Q248" s="5"/>
      <c r="R248" s="9"/>
      <c r="S248" s="5"/>
      <c r="T248" s="5"/>
      <c r="U248" s="5"/>
      <c r="V248" s="5"/>
      <c r="W248" s="5"/>
      <c r="X248" s="5">
        <f t="shared" si="218"/>
        <v>9379.5869699999985</v>
      </c>
      <c r="Y248" s="5">
        <f t="shared" si="219"/>
        <v>103175.45667</v>
      </c>
      <c r="Z248" s="93"/>
      <c r="AA248" s="11"/>
    </row>
    <row r="249" spans="1:27" s="140" customFormat="1" ht="18.600000000000001" customHeight="1">
      <c r="A249" s="71">
        <v>3</v>
      </c>
      <c r="B249" s="3" t="s">
        <v>304</v>
      </c>
      <c r="C249" s="4" t="s">
        <v>31</v>
      </c>
      <c r="D249" s="60">
        <v>1.5</v>
      </c>
      <c r="E249" s="5"/>
      <c r="F249" s="4">
        <v>17697</v>
      </c>
      <c r="G249" s="4">
        <v>3.36</v>
      </c>
      <c r="H249" s="6">
        <v>0.5</v>
      </c>
      <c r="I249" s="5">
        <f t="shared" si="216"/>
        <v>29730.959999999999</v>
      </c>
      <c r="J249" s="7">
        <v>2.34</v>
      </c>
      <c r="K249" s="5">
        <f t="shared" si="220"/>
        <v>69570.446400000001</v>
      </c>
      <c r="L249" s="5">
        <v>10</v>
      </c>
      <c r="M249" s="5">
        <f t="shared" si="217"/>
        <v>6957.0446400000001</v>
      </c>
      <c r="N249" s="5"/>
      <c r="O249" s="5"/>
      <c r="P249" s="9"/>
      <c r="Q249" s="5"/>
      <c r="R249" s="9"/>
      <c r="S249" s="5"/>
      <c r="T249" s="5"/>
      <c r="U249" s="5"/>
      <c r="V249" s="5"/>
      <c r="W249" s="5"/>
      <c r="X249" s="5">
        <f t="shared" si="218"/>
        <v>6957.0446400000001</v>
      </c>
      <c r="Y249" s="5">
        <f t="shared" si="219"/>
        <v>76527.491039999994</v>
      </c>
      <c r="Z249" s="133"/>
      <c r="AA249" s="11"/>
    </row>
    <row r="250" spans="1:27" s="12" customFormat="1" ht="18.600000000000001" customHeight="1">
      <c r="A250" s="71">
        <v>4</v>
      </c>
      <c r="B250" s="3" t="s">
        <v>66</v>
      </c>
      <c r="C250" s="4" t="s">
        <v>30</v>
      </c>
      <c r="D250" s="60" t="s">
        <v>20</v>
      </c>
      <c r="E250" s="5" t="s">
        <v>18</v>
      </c>
      <c r="F250" s="4">
        <v>17697</v>
      </c>
      <c r="G250" s="4">
        <v>4.53</v>
      </c>
      <c r="H250" s="60">
        <v>1</v>
      </c>
      <c r="I250" s="5">
        <f t="shared" si="216"/>
        <v>80167.41</v>
      </c>
      <c r="J250" s="7">
        <v>2.34</v>
      </c>
      <c r="K250" s="5">
        <f t="shared" ref="K250:K254" si="221">I250*J250</f>
        <v>187591.73939999999</v>
      </c>
      <c r="L250" s="5">
        <v>10</v>
      </c>
      <c r="M250" s="5">
        <f t="shared" ref="M250:M254" si="222">K250*L250/100</f>
        <v>18759.173939999997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>
        <f t="shared" ref="X250:X254" si="223">M250+W250+O250+Q250+S250+U250</f>
        <v>18759.173939999997</v>
      </c>
      <c r="Y250" s="5">
        <f t="shared" ref="Y250:Y254" si="224">K250+X250</f>
        <v>206350.91334</v>
      </c>
      <c r="Z250" s="60">
        <v>1</v>
      </c>
      <c r="AA250" s="11">
        <f t="shared" ref="AA250:AA252" si="225">K250*Z250</f>
        <v>187591.73939999999</v>
      </c>
    </row>
    <row r="251" spans="1:27" s="12" customFormat="1" ht="18.600000000000001" customHeight="1">
      <c r="A251" s="71">
        <v>5</v>
      </c>
      <c r="B251" s="200" t="s">
        <v>478</v>
      </c>
      <c r="C251" s="4" t="s">
        <v>30</v>
      </c>
      <c r="D251" s="60" t="s">
        <v>20</v>
      </c>
      <c r="E251" s="5" t="s">
        <v>18</v>
      </c>
      <c r="F251" s="4">
        <v>17697</v>
      </c>
      <c r="G251" s="4">
        <v>4.53</v>
      </c>
      <c r="H251" s="6">
        <v>1</v>
      </c>
      <c r="I251" s="5">
        <f t="shared" ref="I251" si="226">F251*G251*H251</f>
        <v>80167.41</v>
      </c>
      <c r="J251" s="7">
        <v>2.34</v>
      </c>
      <c r="K251" s="5">
        <f>I251*J251</f>
        <v>187591.73939999999</v>
      </c>
      <c r="L251" s="5">
        <v>10</v>
      </c>
      <c r="M251" s="5">
        <f>K251*L251/100</f>
        <v>18759.173939999997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>
        <f t="shared" ref="X251" si="227">M251+W251+O251+Q251+S251+U251</f>
        <v>18759.173939999997</v>
      </c>
      <c r="Y251" s="5">
        <f t="shared" ref="Y251" si="228">K251+X251</f>
        <v>206350.91334</v>
      </c>
      <c r="Z251" s="10">
        <v>1</v>
      </c>
      <c r="AA251" s="11">
        <f t="shared" si="225"/>
        <v>187591.73939999999</v>
      </c>
    </row>
    <row r="252" spans="1:27" s="12" customFormat="1" ht="18.600000000000001" customHeight="1">
      <c r="A252" s="71">
        <v>6</v>
      </c>
      <c r="B252" s="200" t="s">
        <v>478</v>
      </c>
      <c r="C252" s="4" t="s">
        <v>31</v>
      </c>
      <c r="D252" s="60">
        <v>1.6</v>
      </c>
      <c r="E252" s="5"/>
      <c r="F252" s="4">
        <v>17697</v>
      </c>
      <c r="G252" s="4">
        <v>3.36</v>
      </c>
      <c r="H252" s="6">
        <v>1</v>
      </c>
      <c r="I252" s="5">
        <f>F252*G252*H252</f>
        <v>59461.919999999998</v>
      </c>
      <c r="J252" s="7">
        <v>2.34</v>
      </c>
      <c r="K252" s="5">
        <f>I252*J252</f>
        <v>139140.8928</v>
      </c>
      <c r="L252" s="5">
        <v>10</v>
      </c>
      <c r="M252" s="5">
        <f>K252*L252/100</f>
        <v>13914.08928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>
        <f>M252+W252+O252+Q252+S252+U252</f>
        <v>13914.08928</v>
      </c>
      <c r="Y252" s="5">
        <f>K252+X252</f>
        <v>153054.98207999999</v>
      </c>
      <c r="Z252" s="10">
        <v>1</v>
      </c>
      <c r="AA252" s="11">
        <f t="shared" si="225"/>
        <v>139140.8928</v>
      </c>
    </row>
    <row r="253" spans="1:27" s="140" customFormat="1" ht="18.600000000000001" customHeight="1">
      <c r="A253" s="71">
        <v>7</v>
      </c>
      <c r="B253" s="3" t="s">
        <v>90</v>
      </c>
      <c r="C253" s="4" t="s">
        <v>30</v>
      </c>
      <c r="D253" s="7" t="s">
        <v>20</v>
      </c>
      <c r="E253" s="5" t="s">
        <v>18</v>
      </c>
      <c r="F253" s="4">
        <v>17697</v>
      </c>
      <c r="G253" s="4">
        <v>4.53</v>
      </c>
      <c r="H253" s="6">
        <v>1</v>
      </c>
      <c r="I253" s="5">
        <f t="shared" si="216"/>
        <v>80167.41</v>
      </c>
      <c r="J253" s="7">
        <v>2.34</v>
      </c>
      <c r="K253" s="5">
        <f t="shared" si="221"/>
        <v>187591.73939999999</v>
      </c>
      <c r="L253" s="5">
        <v>10</v>
      </c>
      <c r="M253" s="5">
        <f t="shared" si="222"/>
        <v>18759.173939999997</v>
      </c>
      <c r="N253" s="5"/>
      <c r="O253" s="5"/>
      <c r="P253" s="9"/>
      <c r="Q253" s="5"/>
      <c r="R253" s="9">
        <v>50</v>
      </c>
      <c r="S253" s="5">
        <f>F253*H253*R253/100</f>
        <v>8848.5</v>
      </c>
      <c r="T253" s="5"/>
      <c r="U253" s="5"/>
      <c r="V253" s="5"/>
      <c r="W253" s="5"/>
      <c r="X253" s="5">
        <f t="shared" si="223"/>
        <v>27607.673939999997</v>
      </c>
      <c r="Y253" s="5">
        <f t="shared" si="224"/>
        <v>215199.41334</v>
      </c>
      <c r="Z253" s="10">
        <v>1</v>
      </c>
      <c r="AA253" s="11">
        <f>K253*Z253</f>
        <v>187591.73939999999</v>
      </c>
    </row>
    <row r="254" spans="1:27" s="140" customFormat="1" ht="18.600000000000001" customHeight="1">
      <c r="A254" s="71">
        <v>8</v>
      </c>
      <c r="B254" s="3" t="s">
        <v>90</v>
      </c>
      <c r="C254" s="4" t="s">
        <v>30</v>
      </c>
      <c r="D254" s="7" t="s">
        <v>20</v>
      </c>
      <c r="E254" s="5" t="s">
        <v>18</v>
      </c>
      <c r="F254" s="4">
        <v>17697</v>
      </c>
      <c r="G254" s="4">
        <v>4.53</v>
      </c>
      <c r="H254" s="74">
        <v>0.25</v>
      </c>
      <c r="I254" s="5">
        <f t="shared" si="216"/>
        <v>20041.852500000001</v>
      </c>
      <c r="J254" s="7">
        <v>2.34</v>
      </c>
      <c r="K254" s="5">
        <f t="shared" si="221"/>
        <v>46897.934849999998</v>
      </c>
      <c r="L254" s="5">
        <v>10</v>
      </c>
      <c r="M254" s="5">
        <f t="shared" si="222"/>
        <v>4689.7934849999992</v>
      </c>
      <c r="N254" s="5"/>
      <c r="O254" s="5"/>
      <c r="P254" s="9"/>
      <c r="Q254" s="5"/>
      <c r="R254" s="9"/>
      <c r="S254" s="5"/>
      <c r="T254" s="5"/>
      <c r="U254" s="5"/>
      <c r="V254" s="5"/>
      <c r="W254" s="5"/>
      <c r="X254" s="5">
        <f t="shared" si="223"/>
        <v>4689.7934849999992</v>
      </c>
      <c r="Y254" s="5">
        <f t="shared" si="224"/>
        <v>51587.728335</v>
      </c>
      <c r="Z254" s="10"/>
      <c r="AA254" s="11"/>
    </row>
    <row r="255" spans="1:27" s="140" customFormat="1" ht="18.600000000000001" customHeight="1">
      <c r="A255" s="71">
        <v>9</v>
      </c>
      <c r="B255" s="3" t="s">
        <v>305</v>
      </c>
      <c r="C255" s="4" t="s">
        <v>30</v>
      </c>
      <c r="D255" s="4" t="s">
        <v>20</v>
      </c>
      <c r="E255" s="5" t="s">
        <v>18</v>
      </c>
      <c r="F255" s="4">
        <v>17697</v>
      </c>
      <c r="G255" s="4">
        <v>4.53</v>
      </c>
      <c r="H255" s="6">
        <v>0.5</v>
      </c>
      <c r="I255" s="5">
        <f>F255*G255*H255</f>
        <v>40083.705000000002</v>
      </c>
      <c r="J255" s="7">
        <v>2.34</v>
      </c>
      <c r="K255" s="5">
        <f>I255*J255</f>
        <v>93795.869699999996</v>
      </c>
      <c r="L255" s="5">
        <v>10</v>
      </c>
      <c r="M255" s="5">
        <f>K255*L255/100</f>
        <v>9379.5869699999985</v>
      </c>
      <c r="N255" s="5"/>
      <c r="O255" s="5"/>
      <c r="P255" s="9"/>
      <c r="Q255" s="5"/>
      <c r="R255" s="9">
        <v>50</v>
      </c>
      <c r="S255" s="5">
        <f>F255*H255*R255/100</f>
        <v>4424.25</v>
      </c>
      <c r="T255" s="5"/>
      <c r="U255" s="5"/>
      <c r="V255" s="5"/>
      <c r="W255" s="5"/>
      <c r="X255" s="5">
        <f>M255+W255+O255+Q255+S255+U255</f>
        <v>13803.836969999998</v>
      </c>
      <c r="Y255" s="5">
        <f>K255+X255</f>
        <v>107599.70667</v>
      </c>
      <c r="Z255" s="10">
        <v>1</v>
      </c>
      <c r="AA255" s="11">
        <f>K255*Z255</f>
        <v>93795.869699999996</v>
      </c>
    </row>
    <row r="256" spans="1:27" s="140" customFormat="1" ht="18.600000000000001" customHeight="1">
      <c r="A256" s="71">
        <v>10</v>
      </c>
      <c r="B256" s="3" t="s">
        <v>306</v>
      </c>
      <c r="C256" s="4" t="s">
        <v>31</v>
      </c>
      <c r="D256" s="60">
        <v>14.5</v>
      </c>
      <c r="E256" s="5"/>
      <c r="F256" s="4">
        <v>17697</v>
      </c>
      <c r="G256" s="4">
        <v>3.61</v>
      </c>
      <c r="H256" s="6">
        <v>0.5</v>
      </c>
      <c r="I256" s="5">
        <f t="shared" ref="I256:I271" si="229">F256*G256*H256</f>
        <v>31943.084999999999</v>
      </c>
      <c r="J256" s="7">
        <v>2.34</v>
      </c>
      <c r="K256" s="5">
        <f t="shared" ref="K256:K258" si="230">I256*J256</f>
        <v>74746.818899999998</v>
      </c>
      <c r="L256" s="5">
        <v>10</v>
      </c>
      <c r="M256" s="5">
        <f t="shared" ref="M256:M258" si="231">K256*L256/100</f>
        <v>7474.6818899999998</v>
      </c>
      <c r="N256" s="5"/>
      <c r="O256" s="5"/>
      <c r="P256" s="9"/>
      <c r="Q256" s="5"/>
      <c r="R256" s="9"/>
      <c r="S256" s="5"/>
      <c r="T256" s="5"/>
      <c r="U256" s="5"/>
      <c r="V256" s="5"/>
      <c r="W256" s="5"/>
      <c r="X256" s="5">
        <f t="shared" si="218"/>
        <v>7474.6818899999998</v>
      </c>
      <c r="Y256" s="5">
        <f t="shared" si="219"/>
        <v>82221.500789999991</v>
      </c>
      <c r="Z256" s="10">
        <v>1</v>
      </c>
      <c r="AA256" s="11">
        <f>K256*Z256</f>
        <v>74746.818899999998</v>
      </c>
    </row>
    <row r="257" spans="1:27" s="140" customFormat="1" ht="18.600000000000001" customHeight="1">
      <c r="A257" s="71">
        <v>11</v>
      </c>
      <c r="B257" s="3" t="s">
        <v>307</v>
      </c>
      <c r="C257" s="4" t="s">
        <v>31</v>
      </c>
      <c r="D257" s="60">
        <v>14.5</v>
      </c>
      <c r="E257" s="5"/>
      <c r="F257" s="4">
        <v>17697</v>
      </c>
      <c r="G257" s="4">
        <v>3.61</v>
      </c>
      <c r="H257" s="6">
        <v>0.5</v>
      </c>
      <c r="I257" s="5">
        <f t="shared" si="229"/>
        <v>31943.084999999999</v>
      </c>
      <c r="J257" s="7">
        <v>2.34</v>
      </c>
      <c r="K257" s="5">
        <f t="shared" si="230"/>
        <v>74746.818899999998</v>
      </c>
      <c r="L257" s="5">
        <v>10</v>
      </c>
      <c r="M257" s="5">
        <f t="shared" si="231"/>
        <v>7474.6818899999998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>
        <f t="shared" si="218"/>
        <v>7474.6818899999998</v>
      </c>
      <c r="Y257" s="5">
        <f t="shared" si="219"/>
        <v>82221.500789999991</v>
      </c>
      <c r="Z257" s="10">
        <v>1</v>
      </c>
      <c r="AA257" s="11">
        <f>K257*Z257</f>
        <v>74746.818899999998</v>
      </c>
    </row>
    <row r="258" spans="1:27" s="12" customFormat="1" ht="18.600000000000001" customHeight="1">
      <c r="A258" s="71">
        <v>12</v>
      </c>
      <c r="B258" s="3" t="s">
        <v>443</v>
      </c>
      <c r="C258" s="4" t="s">
        <v>30</v>
      </c>
      <c r="D258" s="60">
        <v>15.3</v>
      </c>
      <c r="E258" s="5" t="s">
        <v>18</v>
      </c>
      <c r="F258" s="4">
        <v>17697</v>
      </c>
      <c r="G258" s="4">
        <v>4.34</v>
      </c>
      <c r="H258" s="6">
        <v>1</v>
      </c>
      <c r="I258" s="5">
        <f t="shared" si="229"/>
        <v>76804.98</v>
      </c>
      <c r="J258" s="7">
        <v>2.34</v>
      </c>
      <c r="K258" s="5">
        <f t="shared" si="230"/>
        <v>179723.65319999997</v>
      </c>
      <c r="L258" s="5">
        <v>10</v>
      </c>
      <c r="M258" s="5">
        <f t="shared" si="231"/>
        <v>17972.365319999997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>
        <f t="shared" si="218"/>
        <v>17972.365319999997</v>
      </c>
      <c r="Y258" s="5">
        <f t="shared" si="219"/>
        <v>197696.01851999998</v>
      </c>
      <c r="Z258" s="10">
        <v>1</v>
      </c>
      <c r="AA258" s="11">
        <f>K258*Z258</f>
        <v>179723.65319999997</v>
      </c>
    </row>
    <row r="259" spans="1:27" s="12" customFormat="1" ht="18.600000000000001" customHeight="1">
      <c r="A259" s="71">
        <v>13</v>
      </c>
      <c r="B259" s="3" t="s">
        <v>536</v>
      </c>
      <c r="C259" s="4" t="s">
        <v>30</v>
      </c>
      <c r="D259" s="60">
        <v>23.2</v>
      </c>
      <c r="E259" s="5" t="s">
        <v>18</v>
      </c>
      <c r="F259" s="4">
        <v>17697</v>
      </c>
      <c r="G259" s="4">
        <v>4.46</v>
      </c>
      <c r="H259" s="6">
        <v>1</v>
      </c>
      <c r="I259" s="5">
        <f>F259*G259*H259</f>
        <v>78928.62</v>
      </c>
      <c r="J259" s="7">
        <v>2.34</v>
      </c>
      <c r="K259" s="5">
        <f>I259*J259</f>
        <v>184692.97079999998</v>
      </c>
      <c r="L259" s="5">
        <v>10</v>
      </c>
      <c r="M259" s="5">
        <f>K259*L259/100</f>
        <v>18469.29708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>
        <f>M259+W259+O259+Q259+S259+U259</f>
        <v>18469.29708</v>
      </c>
      <c r="Y259" s="5">
        <f>K259+X259</f>
        <v>203162.26787999997</v>
      </c>
      <c r="Z259" s="10">
        <v>1</v>
      </c>
      <c r="AA259" s="11">
        <f>K259*Z259</f>
        <v>184692.97079999998</v>
      </c>
    </row>
    <row r="260" spans="1:27" s="12" customFormat="1" ht="18.600000000000001" customHeight="1">
      <c r="A260" s="71">
        <v>14</v>
      </c>
      <c r="B260" s="3" t="s">
        <v>537</v>
      </c>
      <c r="C260" s="4" t="s">
        <v>30</v>
      </c>
      <c r="D260" s="7">
        <v>16.11</v>
      </c>
      <c r="E260" s="5" t="s">
        <v>18</v>
      </c>
      <c r="F260" s="4">
        <v>17697</v>
      </c>
      <c r="G260" s="7">
        <v>4.4000000000000004</v>
      </c>
      <c r="H260" s="74">
        <v>0.25</v>
      </c>
      <c r="I260" s="5">
        <f t="shared" ref="I260" si="232">F260*G260*H260</f>
        <v>19466.7</v>
      </c>
      <c r="J260" s="7">
        <v>2.34</v>
      </c>
      <c r="K260" s="5">
        <f t="shared" ref="K260" si="233">I260*J260</f>
        <v>45552.078000000001</v>
      </c>
      <c r="L260" s="5">
        <v>10</v>
      </c>
      <c r="M260" s="5">
        <f t="shared" ref="M260" si="234">K260*L260/100</f>
        <v>4555.2078000000001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>
        <f t="shared" ref="X260" si="235">M260+W260+O260+Q260+S260+U260</f>
        <v>4555.2078000000001</v>
      </c>
      <c r="Y260" s="5">
        <f t="shared" ref="Y260" si="236">K260+X260</f>
        <v>50107.285799999998</v>
      </c>
      <c r="Z260" s="10"/>
      <c r="AA260" s="11"/>
    </row>
    <row r="261" spans="1:27" s="12" customFormat="1" ht="18.600000000000001" customHeight="1">
      <c r="A261" s="71">
        <v>15</v>
      </c>
      <c r="B261" s="3" t="s">
        <v>374</v>
      </c>
      <c r="C261" s="4" t="s">
        <v>31</v>
      </c>
      <c r="D261" s="60">
        <v>11.4</v>
      </c>
      <c r="E261" s="5"/>
      <c r="F261" s="4">
        <v>17697</v>
      </c>
      <c r="G261" s="4">
        <v>3.57</v>
      </c>
      <c r="H261" s="6">
        <v>1</v>
      </c>
      <c r="I261" s="5">
        <f t="shared" si="229"/>
        <v>63178.289999999994</v>
      </c>
      <c r="J261" s="7">
        <v>2.34</v>
      </c>
      <c r="K261" s="5">
        <f t="shared" si="220"/>
        <v>147837.19859999997</v>
      </c>
      <c r="L261" s="5">
        <v>10</v>
      </c>
      <c r="M261" s="5">
        <f t="shared" si="217"/>
        <v>14783.719859999997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>
        <f t="shared" si="218"/>
        <v>14783.719859999997</v>
      </c>
      <c r="Y261" s="5">
        <f t="shared" si="219"/>
        <v>162620.91845999996</v>
      </c>
      <c r="Z261" s="10">
        <v>1</v>
      </c>
      <c r="AA261" s="11">
        <f>K261*Z261</f>
        <v>147837.19859999997</v>
      </c>
    </row>
    <row r="262" spans="1:27" s="12" customFormat="1" ht="18.600000000000001" customHeight="1">
      <c r="A262" s="71">
        <v>16</v>
      </c>
      <c r="B262" s="3" t="s">
        <v>374</v>
      </c>
      <c r="C262" s="4" t="s">
        <v>31</v>
      </c>
      <c r="D262" s="60">
        <v>11.4</v>
      </c>
      <c r="E262" s="5"/>
      <c r="F262" s="4">
        <v>17697</v>
      </c>
      <c r="G262" s="4">
        <v>3.57</v>
      </c>
      <c r="H262" s="6">
        <v>0.5</v>
      </c>
      <c r="I262" s="5">
        <f t="shared" ref="I262" si="237">F262*G262*H262</f>
        <v>31589.144999999997</v>
      </c>
      <c r="J262" s="7">
        <v>2.34</v>
      </c>
      <c r="K262" s="5">
        <f t="shared" ref="K262" si="238">I262*J262</f>
        <v>73918.599299999987</v>
      </c>
      <c r="L262" s="5">
        <v>10</v>
      </c>
      <c r="M262" s="5">
        <f t="shared" ref="M262" si="239">K262*L262/100</f>
        <v>7391.8599299999987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>
        <f t="shared" ref="X262" si="240">M262+W262+O262+Q262+S262+U262</f>
        <v>7391.8599299999987</v>
      </c>
      <c r="Y262" s="5">
        <f t="shared" ref="Y262" si="241">K262+X262</f>
        <v>81310.459229999979</v>
      </c>
      <c r="Z262" s="10"/>
      <c r="AA262" s="11"/>
    </row>
    <row r="263" spans="1:27" s="140" customFormat="1" ht="18.600000000000001" customHeight="1">
      <c r="A263" s="71">
        <v>17</v>
      </c>
      <c r="B263" s="3" t="s">
        <v>544</v>
      </c>
      <c r="C263" s="4" t="s">
        <v>25</v>
      </c>
      <c r="D263" s="60">
        <v>15.3</v>
      </c>
      <c r="E263" s="5" t="s">
        <v>18</v>
      </c>
      <c r="F263" s="4">
        <v>17697</v>
      </c>
      <c r="G263" s="7">
        <v>5.35</v>
      </c>
      <c r="H263" s="6">
        <v>0.5</v>
      </c>
      <c r="I263" s="5">
        <f t="shared" ref="I263:I264" si="242">F263*G263*H263</f>
        <v>47339.474999999999</v>
      </c>
      <c r="J263" s="7">
        <v>2.34</v>
      </c>
      <c r="K263" s="5">
        <f t="shared" ref="K263:K264" si="243">I263*J263</f>
        <v>110774.37149999999</v>
      </c>
      <c r="L263" s="5">
        <v>10</v>
      </c>
      <c r="M263" s="5">
        <f t="shared" ref="M263:M264" si="244">K263*L263/100</f>
        <v>11077.437149999998</v>
      </c>
      <c r="N263" s="5"/>
      <c r="O263" s="5"/>
      <c r="P263" s="9"/>
      <c r="Q263" s="5"/>
      <c r="R263" s="9"/>
      <c r="S263" s="5"/>
      <c r="T263" s="5"/>
      <c r="U263" s="5"/>
      <c r="V263" s="5"/>
      <c r="W263" s="5"/>
      <c r="X263" s="5">
        <f t="shared" ref="X263" si="245">M263+W263+O263+Q263+S263+U263</f>
        <v>11077.437149999998</v>
      </c>
      <c r="Y263" s="5">
        <f t="shared" ref="Y263" si="246">K263+X263</f>
        <v>121851.80864999999</v>
      </c>
      <c r="Z263" s="10"/>
      <c r="AA263" s="11"/>
    </row>
    <row r="264" spans="1:27" s="140" customFormat="1" ht="18.600000000000001" customHeight="1">
      <c r="A264" s="71">
        <v>18</v>
      </c>
      <c r="B264" s="3" t="s">
        <v>309</v>
      </c>
      <c r="C264" s="4" t="s">
        <v>29</v>
      </c>
      <c r="D264" s="60" t="s">
        <v>20</v>
      </c>
      <c r="E264" s="4" t="s">
        <v>46</v>
      </c>
      <c r="F264" s="73">
        <v>17697</v>
      </c>
      <c r="G264" s="4">
        <v>4.41</v>
      </c>
      <c r="H264" s="6">
        <v>1</v>
      </c>
      <c r="I264" s="5">
        <f t="shared" si="242"/>
        <v>78043.77</v>
      </c>
      <c r="J264" s="7">
        <v>2.34</v>
      </c>
      <c r="K264" s="5">
        <f t="shared" si="243"/>
        <v>182622.42180000001</v>
      </c>
      <c r="L264" s="5">
        <v>10</v>
      </c>
      <c r="M264" s="5">
        <f t="shared" si="244"/>
        <v>18262.242180000001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>
        <f t="shared" si="218"/>
        <v>18262.242180000001</v>
      </c>
      <c r="Y264" s="5">
        <f t="shared" si="219"/>
        <v>200884.66398000001</v>
      </c>
      <c r="Z264" s="10">
        <v>1</v>
      </c>
      <c r="AA264" s="11">
        <f>K264*Z264</f>
        <v>182622.42180000001</v>
      </c>
    </row>
    <row r="265" spans="1:27" s="140" customFormat="1" ht="18.600000000000001" customHeight="1">
      <c r="A265" s="71">
        <v>19</v>
      </c>
      <c r="B265" s="3" t="s">
        <v>309</v>
      </c>
      <c r="C265" s="4" t="s">
        <v>29</v>
      </c>
      <c r="D265" s="60" t="s">
        <v>20</v>
      </c>
      <c r="E265" s="4" t="s">
        <v>46</v>
      </c>
      <c r="F265" s="4">
        <v>17697</v>
      </c>
      <c r="G265" s="4">
        <v>4.41</v>
      </c>
      <c r="H265" s="6">
        <v>0.5</v>
      </c>
      <c r="I265" s="5">
        <f t="shared" si="229"/>
        <v>39021.885000000002</v>
      </c>
      <c r="J265" s="7">
        <v>2.34</v>
      </c>
      <c r="K265" s="5">
        <f t="shared" si="220"/>
        <v>91311.210900000005</v>
      </c>
      <c r="L265" s="5">
        <v>10</v>
      </c>
      <c r="M265" s="5">
        <f t="shared" si="217"/>
        <v>9131.1210900000005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>
        <f t="shared" si="218"/>
        <v>9131.1210900000005</v>
      </c>
      <c r="Y265" s="5">
        <f t="shared" si="219"/>
        <v>100442.33199000001</v>
      </c>
      <c r="Z265" s="60"/>
      <c r="AA265" s="11"/>
    </row>
    <row r="266" spans="1:27" s="140" customFormat="1" ht="18.600000000000001" customHeight="1">
      <c r="A266" s="71">
        <v>20</v>
      </c>
      <c r="B266" s="3" t="s">
        <v>310</v>
      </c>
      <c r="C266" s="4" t="s">
        <v>30</v>
      </c>
      <c r="D266" s="7" t="s">
        <v>20</v>
      </c>
      <c r="E266" s="5" t="s">
        <v>18</v>
      </c>
      <c r="F266" s="4">
        <v>17697</v>
      </c>
      <c r="G266" s="4">
        <v>4.53</v>
      </c>
      <c r="H266" s="6">
        <v>1</v>
      </c>
      <c r="I266" s="5">
        <f t="shared" si="229"/>
        <v>80167.41</v>
      </c>
      <c r="J266" s="7">
        <v>2.34</v>
      </c>
      <c r="K266" s="5">
        <f t="shared" si="220"/>
        <v>187591.73939999999</v>
      </c>
      <c r="L266" s="5">
        <v>10</v>
      </c>
      <c r="M266" s="5">
        <f t="shared" si="217"/>
        <v>18759.173939999997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>
        <f t="shared" si="218"/>
        <v>18759.173939999997</v>
      </c>
      <c r="Y266" s="5">
        <f t="shared" si="219"/>
        <v>206350.91334</v>
      </c>
      <c r="Z266" s="10">
        <v>1</v>
      </c>
      <c r="AA266" s="11">
        <f>K266*Z266</f>
        <v>187591.73939999999</v>
      </c>
    </row>
    <row r="267" spans="1:27" s="140" customFormat="1" ht="18.600000000000001" customHeight="1">
      <c r="A267" s="71">
        <v>21</v>
      </c>
      <c r="B267" s="3" t="s">
        <v>310</v>
      </c>
      <c r="C267" s="4" t="s">
        <v>30</v>
      </c>
      <c r="D267" s="7" t="s">
        <v>20</v>
      </c>
      <c r="E267" s="5" t="s">
        <v>18</v>
      </c>
      <c r="F267" s="4">
        <v>17697</v>
      </c>
      <c r="G267" s="4">
        <v>4.53</v>
      </c>
      <c r="H267" s="6">
        <v>0.5</v>
      </c>
      <c r="I267" s="5">
        <f t="shared" si="229"/>
        <v>40083.705000000002</v>
      </c>
      <c r="J267" s="7">
        <v>2.34</v>
      </c>
      <c r="K267" s="5">
        <f t="shared" si="220"/>
        <v>93795.869699999996</v>
      </c>
      <c r="L267" s="5">
        <v>10</v>
      </c>
      <c r="M267" s="5">
        <f t="shared" si="217"/>
        <v>9379.5869699999985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>
        <f t="shared" si="218"/>
        <v>9379.5869699999985</v>
      </c>
      <c r="Y267" s="5">
        <f t="shared" si="219"/>
        <v>103175.45667</v>
      </c>
      <c r="Z267" s="60"/>
      <c r="AA267" s="11"/>
    </row>
    <row r="268" spans="1:27" s="140" customFormat="1" ht="18.600000000000001" customHeight="1">
      <c r="A268" s="71">
        <v>22</v>
      </c>
      <c r="B268" s="3" t="s">
        <v>311</v>
      </c>
      <c r="C268" s="4" t="s">
        <v>31</v>
      </c>
      <c r="D268" s="7" t="s">
        <v>20</v>
      </c>
      <c r="E268" s="5"/>
      <c r="F268" s="4">
        <v>17697</v>
      </c>
      <c r="G268" s="4">
        <v>3.73</v>
      </c>
      <c r="H268" s="6">
        <v>1</v>
      </c>
      <c r="I268" s="5">
        <f t="shared" si="229"/>
        <v>66009.81</v>
      </c>
      <c r="J268" s="7">
        <v>2.34</v>
      </c>
      <c r="K268" s="5">
        <f t="shared" si="220"/>
        <v>154462.95539999998</v>
      </c>
      <c r="L268" s="5">
        <v>10</v>
      </c>
      <c r="M268" s="5">
        <f t="shared" si="217"/>
        <v>15446.295539999997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>
        <f t="shared" si="218"/>
        <v>15446.295539999997</v>
      </c>
      <c r="Y268" s="5">
        <f t="shared" si="219"/>
        <v>169909.25093999997</v>
      </c>
      <c r="Z268" s="10">
        <v>1</v>
      </c>
      <c r="AA268" s="11">
        <f>K268*Z268</f>
        <v>154462.95539999998</v>
      </c>
    </row>
    <row r="269" spans="1:27" s="140" customFormat="1" ht="18.600000000000001" customHeight="1">
      <c r="A269" s="71">
        <v>23</v>
      </c>
      <c r="B269" s="3" t="s">
        <v>311</v>
      </c>
      <c r="C269" s="4" t="s">
        <v>31</v>
      </c>
      <c r="D269" s="7" t="s">
        <v>20</v>
      </c>
      <c r="E269" s="5"/>
      <c r="F269" s="4">
        <v>17697</v>
      </c>
      <c r="G269" s="4">
        <v>3.73</v>
      </c>
      <c r="H269" s="6">
        <v>0.5</v>
      </c>
      <c r="I269" s="5">
        <f t="shared" si="229"/>
        <v>33004.904999999999</v>
      </c>
      <c r="J269" s="7">
        <v>2.34</v>
      </c>
      <c r="K269" s="5">
        <f t="shared" si="220"/>
        <v>77231.477699999989</v>
      </c>
      <c r="L269" s="5">
        <v>10</v>
      </c>
      <c r="M269" s="5">
        <f t="shared" si="217"/>
        <v>7723.1477699999987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>
        <f t="shared" si="218"/>
        <v>7723.1477699999987</v>
      </c>
      <c r="Y269" s="5">
        <f t="shared" si="219"/>
        <v>84954.625469999984</v>
      </c>
      <c r="Z269" s="60"/>
      <c r="AA269" s="11"/>
    </row>
    <row r="270" spans="1:27" s="140" customFormat="1" ht="18.600000000000001" customHeight="1">
      <c r="A270" s="71">
        <v>24</v>
      </c>
      <c r="B270" s="3" t="s">
        <v>312</v>
      </c>
      <c r="C270" s="4" t="s">
        <v>30</v>
      </c>
      <c r="D270" s="7" t="s">
        <v>20</v>
      </c>
      <c r="E270" s="5" t="s">
        <v>18</v>
      </c>
      <c r="F270" s="4">
        <v>17697</v>
      </c>
      <c r="G270" s="4">
        <v>4.53</v>
      </c>
      <c r="H270" s="6">
        <v>1</v>
      </c>
      <c r="I270" s="5">
        <f t="shared" si="229"/>
        <v>80167.41</v>
      </c>
      <c r="J270" s="7">
        <v>2.34</v>
      </c>
      <c r="K270" s="5">
        <f t="shared" si="220"/>
        <v>187591.73939999999</v>
      </c>
      <c r="L270" s="5">
        <v>10</v>
      </c>
      <c r="M270" s="5">
        <f t="shared" si="217"/>
        <v>18759.173939999997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>
        <f t="shared" si="218"/>
        <v>18759.173939999997</v>
      </c>
      <c r="Y270" s="5">
        <f t="shared" si="219"/>
        <v>206350.91334</v>
      </c>
      <c r="Z270" s="10">
        <v>1</v>
      </c>
      <c r="AA270" s="11">
        <f>K270*Z270</f>
        <v>187591.73939999999</v>
      </c>
    </row>
    <row r="271" spans="1:27" s="140" customFormat="1" ht="18.600000000000001" customHeight="1">
      <c r="A271" s="71">
        <v>25</v>
      </c>
      <c r="B271" s="3" t="s">
        <v>312</v>
      </c>
      <c r="C271" s="4" t="s">
        <v>31</v>
      </c>
      <c r="D271" s="7" t="s">
        <v>20</v>
      </c>
      <c r="E271" s="5"/>
      <c r="F271" s="4">
        <v>17697</v>
      </c>
      <c r="G271" s="4">
        <v>3.73</v>
      </c>
      <c r="H271" s="6">
        <v>0.5</v>
      </c>
      <c r="I271" s="5">
        <f t="shared" si="229"/>
        <v>33004.904999999999</v>
      </c>
      <c r="J271" s="7">
        <v>2.34</v>
      </c>
      <c r="K271" s="5">
        <f>I271*J271</f>
        <v>77231.477699999989</v>
      </c>
      <c r="L271" s="5">
        <v>10</v>
      </c>
      <c r="M271" s="5">
        <f t="shared" si="217"/>
        <v>7723.1477699999987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>
        <f t="shared" si="218"/>
        <v>7723.1477699999987</v>
      </c>
      <c r="Y271" s="5">
        <f t="shared" si="219"/>
        <v>84954.625469999984</v>
      </c>
      <c r="Z271" s="10">
        <v>0.5</v>
      </c>
      <c r="AA271" s="11">
        <f>K271</f>
        <v>77231.477699999989</v>
      </c>
    </row>
    <row r="272" spans="1:27" s="55" customFormat="1" ht="18.600000000000001" customHeight="1">
      <c r="A272" s="237"/>
      <c r="B272" s="62" t="s">
        <v>22</v>
      </c>
      <c r="C272" s="63"/>
      <c r="D272" s="64"/>
      <c r="E272" s="4"/>
      <c r="F272" s="61"/>
      <c r="G272" s="64"/>
      <c r="H272" s="93">
        <f>SUM(H247:H271)</f>
        <v>18</v>
      </c>
      <c r="I272" s="66">
        <f>SUM(I247:I271)</f>
        <v>1338468.3525</v>
      </c>
      <c r="J272" s="64"/>
      <c r="K272" s="66">
        <f>SUM(K247:K271)</f>
        <v>3132015.9448499996</v>
      </c>
      <c r="L272" s="64"/>
      <c r="M272" s="66">
        <f>SUM(M247:M271)</f>
        <v>313201.59448499995</v>
      </c>
      <c r="N272" s="64"/>
      <c r="O272" s="66">
        <f>SUM(O247:O271)</f>
        <v>0</v>
      </c>
      <c r="P272" s="64"/>
      <c r="Q272" s="66">
        <f>SUM(Q247:Q271)</f>
        <v>0</v>
      </c>
      <c r="R272" s="64"/>
      <c r="S272" s="66">
        <f>SUM(S247:S271)</f>
        <v>13272.75</v>
      </c>
      <c r="T272" s="64"/>
      <c r="U272" s="66">
        <f>SUM(U247:U271)</f>
        <v>0</v>
      </c>
      <c r="V272" s="64"/>
      <c r="W272" s="66">
        <f>SUM(W247:W271)</f>
        <v>0</v>
      </c>
      <c r="X272" s="66">
        <f>SUM(X247:X271)</f>
        <v>326474.34448499995</v>
      </c>
      <c r="Y272" s="66">
        <f>SUM(Y247:Y271)</f>
        <v>3458490.2893349999</v>
      </c>
      <c r="Z272" s="65">
        <f>SUM(Z247:Z271)</f>
        <v>15.5</v>
      </c>
      <c r="AA272" s="66">
        <f>SUM(AA247:AA271)</f>
        <v>2429168.0868000002</v>
      </c>
    </row>
    <row r="273" spans="1:27" s="12" customFormat="1" ht="18.600000000000001" customHeight="1">
      <c r="A273" s="68" t="s">
        <v>32</v>
      </c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70"/>
    </row>
    <row r="274" spans="1:27" s="59" customFormat="1" ht="18.600000000000001" customHeight="1">
      <c r="A274" s="71">
        <v>1</v>
      </c>
      <c r="B274" s="3" t="s">
        <v>404</v>
      </c>
      <c r="C274" s="4">
        <v>5</v>
      </c>
      <c r="D274" s="4"/>
      <c r="E274" s="5"/>
      <c r="F274" s="4">
        <v>17697</v>
      </c>
      <c r="G274" s="4">
        <v>2.92</v>
      </c>
      <c r="H274" s="6">
        <v>1</v>
      </c>
      <c r="I274" s="5">
        <f>F274*G274*H274</f>
        <v>51675.24</v>
      </c>
      <c r="J274" s="7">
        <v>1.45</v>
      </c>
      <c r="K274" s="8">
        <f t="shared" ref="K274:K290" si="247">I274*J274</f>
        <v>74929.097999999998</v>
      </c>
      <c r="L274" s="5">
        <v>10</v>
      </c>
      <c r="M274" s="5">
        <f t="shared" ref="M274:M290" si="248">K274*L274/100</f>
        <v>7492.9097999999994</v>
      </c>
      <c r="N274" s="5"/>
      <c r="O274" s="5"/>
      <c r="P274" s="9"/>
      <c r="Q274" s="5"/>
      <c r="R274" s="9"/>
      <c r="S274" s="5"/>
      <c r="T274" s="5"/>
      <c r="U274" s="5"/>
      <c r="V274" s="5"/>
      <c r="W274" s="5"/>
      <c r="X274" s="5">
        <f t="shared" ref="X274:X290" si="249">M274+W274+O274+Q274+S274+U274</f>
        <v>7492.9097999999994</v>
      </c>
      <c r="Y274" s="5">
        <f t="shared" ref="Y274:Y290" si="250">K274+X274</f>
        <v>82422.007799999992</v>
      </c>
      <c r="Z274" s="10">
        <v>1</v>
      </c>
      <c r="AA274" s="11">
        <f t="shared" ref="AA274:AA289" si="251">K274*Z274</f>
        <v>74929.097999999998</v>
      </c>
    </row>
    <row r="275" spans="1:27" s="140" customFormat="1" ht="18.600000000000001" customHeight="1">
      <c r="A275" s="71">
        <v>2</v>
      </c>
      <c r="B275" s="3" t="s">
        <v>411</v>
      </c>
      <c r="C275" s="4">
        <v>4</v>
      </c>
      <c r="D275" s="7"/>
      <c r="E275" s="5"/>
      <c r="F275" s="4">
        <v>17697</v>
      </c>
      <c r="G275" s="7">
        <v>2.89</v>
      </c>
      <c r="H275" s="6">
        <v>0.5</v>
      </c>
      <c r="I275" s="5">
        <f>F275*G275*H275</f>
        <v>25572.165000000001</v>
      </c>
      <c r="J275" s="7">
        <v>1.45</v>
      </c>
      <c r="K275" s="8">
        <f t="shared" si="247"/>
        <v>37079.63925</v>
      </c>
      <c r="L275" s="5">
        <v>10</v>
      </c>
      <c r="M275" s="5">
        <f>K275*L275/100</f>
        <v>3707.963925</v>
      </c>
      <c r="N275" s="4"/>
      <c r="O275" s="5"/>
      <c r="P275" s="9">
        <v>190</v>
      </c>
      <c r="Q275" s="5">
        <f>F275*H275*P275/100</f>
        <v>16812.150000000001</v>
      </c>
      <c r="R275" s="9"/>
      <c r="S275" s="5"/>
      <c r="T275" s="5">
        <v>30</v>
      </c>
      <c r="U275" s="5">
        <f t="shared" ref="U275" si="252">F275*H275*T275/100</f>
        <v>2654.55</v>
      </c>
      <c r="V275" s="5"/>
      <c r="W275" s="5"/>
      <c r="X275" s="5">
        <f>M275+W275+O275+Q275+S275+U275</f>
        <v>23174.663925000001</v>
      </c>
      <c r="Y275" s="5">
        <f>K275+X275</f>
        <v>60254.303175000001</v>
      </c>
      <c r="Z275" s="10">
        <v>1</v>
      </c>
      <c r="AA275" s="11">
        <f t="shared" si="251"/>
        <v>37079.63925</v>
      </c>
    </row>
    <row r="276" spans="1:27" s="12" customFormat="1" ht="18.600000000000001" customHeight="1">
      <c r="A276" s="71">
        <v>3</v>
      </c>
      <c r="B276" s="3" t="s">
        <v>391</v>
      </c>
      <c r="C276" s="4">
        <v>4</v>
      </c>
      <c r="D276" s="7"/>
      <c r="E276" s="5"/>
      <c r="F276" s="4">
        <v>17697</v>
      </c>
      <c r="G276" s="7">
        <v>2.89</v>
      </c>
      <c r="H276" s="6">
        <v>0.5</v>
      </c>
      <c r="I276" s="5">
        <f t="shared" ref="I276:I277" si="253">F276*G276*H276</f>
        <v>25572.165000000001</v>
      </c>
      <c r="J276" s="7">
        <v>1.45</v>
      </c>
      <c r="K276" s="8">
        <f t="shared" ref="K276:K277" si="254">I276*J276</f>
        <v>37079.63925</v>
      </c>
      <c r="L276" s="5">
        <v>10</v>
      </c>
      <c r="M276" s="5">
        <f t="shared" ref="M276:M277" si="255">K276*L276/100</f>
        <v>3707.963925</v>
      </c>
      <c r="N276" s="5"/>
      <c r="O276" s="5"/>
      <c r="P276" s="5">
        <v>30</v>
      </c>
      <c r="Q276" s="5">
        <f t="shared" ref="Q276:Q277" si="256">(F276*H276)*P276/100</f>
        <v>2654.55</v>
      </c>
      <c r="R276" s="9"/>
      <c r="S276" s="5"/>
      <c r="T276" s="5"/>
      <c r="U276" s="5"/>
      <c r="V276" s="5"/>
      <c r="W276" s="5"/>
      <c r="X276" s="5">
        <f t="shared" ref="X276:X277" si="257">M276+W276+O276+Q276+S276+U276</f>
        <v>6362.5139250000002</v>
      </c>
      <c r="Y276" s="5">
        <f t="shared" ref="Y276:Y277" si="258">K276+X276</f>
        <v>43442.153174999999</v>
      </c>
      <c r="Z276" s="10">
        <v>1</v>
      </c>
      <c r="AA276" s="11">
        <f t="shared" si="251"/>
        <v>37079.63925</v>
      </c>
    </row>
    <row r="277" spans="1:27" s="12" customFormat="1" ht="18.600000000000001" customHeight="1">
      <c r="A277" s="71">
        <v>4</v>
      </c>
      <c r="B277" s="3" t="s">
        <v>391</v>
      </c>
      <c r="C277" s="4">
        <v>4</v>
      </c>
      <c r="D277" s="7"/>
      <c r="E277" s="5"/>
      <c r="F277" s="4">
        <v>17697</v>
      </c>
      <c r="G277" s="7">
        <v>2.89</v>
      </c>
      <c r="H277" s="6">
        <v>1</v>
      </c>
      <c r="I277" s="5">
        <f t="shared" si="253"/>
        <v>51144.33</v>
      </c>
      <c r="J277" s="7">
        <v>1.45</v>
      </c>
      <c r="K277" s="8">
        <f t="shared" si="254"/>
        <v>74159.2785</v>
      </c>
      <c r="L277" s="5">
        <v>10</v>
      </c>
      <c r="M277" s="5">
        <f t="shared" si="255"/>
        <v>7415.92785</v>
      </c>
      <c r="N277" s="4"/>
      <c r="O277" s="5"/>
      <c r="P277" s="9">
        <v>30</v>
      </c>
      <c r="Q277" s="5">
        <f t="shared" si="256"/>
        <v>5309.1</v>
      </c>
      <c r="R277" s="5"/>
      <c r="S277" s="5"/>
      <c r="T277" s="5"/>
      <c r="U277" s="5"/>
      <c r="V277" s="5"/>
      <c r="W277" s="5"/>
      <c r="X277" s="5">
        <f t="shared" si="257"/>
        <v>12725.02785</v>
      </c>
      <c r="Y277" s="5">
        <f t="shared" si="258"/>
        <v>86884.306349999999</v>
      </c>
      <c r="Z277" s="10">
        <v>1</v>
      </c>
      <c r="AA277" s="11">
        <f t="shared" si="251"/>
        <v>74159.2785</v>
      </c>
    </row>
    <row r="278" spans="1:27" s="12" customFormat="1" ht="18.600000000000001" customHeight="1">
      <c r="A278" s="71">
        <v>5</v>
      </c>
      <c r="B278" s="3" t="s">
        <v>431</v>
      </c>
      <c r="C278" s="4">
        <v>4</v>
      </c>
      <c r="D278" s="7"/>
      <c r="E278" s="5"/>
      <c r="F278" s="4">
        <v>17697</v>
      </c>
      <c r="G278" s="7">
        <v>2.89</v>
      </c>
      <c r="H278" s="6">
        <v>1</v>
      </c>
      <c r="I278" s="5">
        <f>F278*G278*H278</f>
        <v>51144.33</v>
      </c>
      <c r="J278" s="7">
        <v>1.45</v>
      </c>
      <c r="K278" s="8">
        <f>I278*J278</f>
        <v>74159.2785</v>
      </c>
      <c r="L278" s="5">
        <v>10</v>
      </c>
      <c r="M278" s="5">
        <f>K278*L278/100</f>
        <v>7415.92785</v>
      </c>
      <c r="N278" s="5"/>
      <c r="O278" s="5"/>
      <c r="P278" s="5">
        <v>30</v>
      </c>
      <c r="Q278" s="5">
        <f>(F278*H278)*P278/100</f>
        <v>5309.1</v>
      </c>
      <c r="R278" s="9"/>
      <c r="S278" s="5"/>
      <c r="T278" s="5"/>
      <c r="U278" s="5"/>
      <c r="V278" s="5"/>
      <c r="W278" s="5"/>
      <c r="X278" s="5">
        <f>M278+W278+O278+Q278+S278+U278</f>
        <v>12725.02785</v>
      </c>
      <c r="Y278" s="5">
        <f>K278+X278</f>
        <v>86884.306349999999</v>
      </c>
      <c r="Z278" s="10">
        <v>1</v>
      </c>
      <c r="AA278" s="11">
        <f t="shared" si="251"/>
        <v>74159.2785</v>
      </c>
    </row>
    <row r="279" spans="1:27" s="12" customFormat="1" ht="18.600000000000001" customHeight="1">
      <c r="A279" s="71">
        <v>6</v>
      </c>
      <c r="B279" s="3" t="s">
        <v>391</v>
      </c>
      <c r="C279" s="4">
        <v>4</v>
      </c>
      <c r="D279" s="7"/>
      <c r="E279" s="5"/>
      <c r="F279" s="4">
        <v>17697</v>
      </c>
      <c r="G279" s="7">
        <v>2.89</v>
      </c>
      <c r="H279" s="6">
        <v>1</v>
      </c>
      <c r="I279" s="5">
        <f>F279*G279*H279</f>
        <v>51144.33</v>
      </c>
      <c r="J279" s="7">
        <v>1.45</v>
      </c>
      <c r="K279" s="8">
        <f>I279*J279</f>
        <v>74159.2785</v>
      </c>
      <c r="L279" s="5">
        <v>10</v>
      </c>
      <c r="M279" s="5">
        <f>K279*L279/100</f>
        <v>7415.92785</v>
      </c>
      <c r="N279" s="4"/>
      <c r="O279" s="5"/>
      <c r="P279" s="9">
        <v>30</v>
      </c>
      <c r="Q279" s="5">
        <f>(F279*H279)*P279/100</f>
        <v>5309.1</v>
      </c>
      <c r="R279" s="5"/>
      <c r="S279" s="5"/>
      <c r="T279" s="5"/>
      <c r="U279" s="5"/>
      <c r="V279" s="5"/>
      <c r="W279" s="5"/>
      <c r="X279" s="5">
        <f>M279+W279+O279+Q279+S279+U279</f>
        <v>12725.02785</v>
      </c>
      <c r="Y279" s="5">
        <f>K279+X279</f>
        <v>86884.306349999999</v>
      </c>
      <c r="Z279" s="10">
        <v>1</v>
      </c>
      <c r="AA279" s="11">
        <f t="shared" si="251"/>
        <v>74159.2785</v>
      </c>
    </row>
    <row r="280" spans="1:27" s="12" customFormat="1" ht="18.600000000000001" customHeight="1">
      <c r="A280" s="71">
        <v>7</v>
      </c>
      <c r="B280" s="3" t="s">
        <v>391</v>
      </c>
      <c r="C280" s="4">
        <v>4</v>
      </c>
      <c r="D280" s="7"/>
      <c r="E280" s="5"/>
      <c r="F280" s="4">
        <v>17697</v>
      </c>
      <c r="G280" s="7">
        <v>2.89</v>
      </c>
      <c r="H280" s="6">
        <v>1</v>
      </c>
      <c r="I280" s="5">
        <f>F280*G280*H280</f>
        <v>51144.33</v>
      </c>
      <c r="J280" s="7">
        <v>1.45</v>
      </c>
      <c r="K280" s="8">
        <f>I280*J280</f>
        <v>74159.2785</v>
      </c>
      <c r="L280" s="5">
        <v>10</v>
      </c>
      <c r="M280" s="5">
        <f>K280*L280/100</f>
        <v>7415.92785</v>
      </c>
      <c r="N280" s="4"/>
      <c r="O280" s="5"/>
      <c r="P280" s="9">
        <v>30</v>
      </c>
      <c r="Q280" s="5">
        <f>(F280*H280)*P280/100</f>
        <v>5309.1</v>
      </c>
      <c r="R280" s="9"/>
      <c r="S280" s="5"/>
      <c r="T280" s="5"/>
      <c r="U280" s="5"/>
      <c r="V280" s="5"/>
      <c r="W280" s="5"/>
      <c r="X280" s="5">
        <f>M280+W280+O280+Q280+S280+U280</f>
        <v>12725.02785</v>
      </c>
      <c r="Y280" s="5">
        <f>K280+X280</f>
        <v>86884.306349999999</v>
      </c>
      <c r="Z280" s="10">
        <v>1</v>
      </c>
      <c r="AA280" s="11">
        <f t="shared" si="251"/>
        <v>74159.2785</v>
      </c>
    </row>
    <row r="281" spans="1:27" s="55" customFormat="1" ht="18.600000000000001" customHeight="1">
      <c r="A281" s="71">
        <v>8</v>
      </c>
      <c r="B281" s="3" t="s">
        <v>391</v>
      </c>
      <c r="C281" s="4">
        <v>4</v>
      </c>
      <c r="D281" s="7"/>
      <c r="E281" s="5"/>
      <c r="F281" s="4">
        <v>17697</v>
      </c>
      <c r="G281" s="7">
        <v>2.89</v>
      </c>
      <c r="H281" s="6">
        <v>1</v>
      </c>
      <c r="I281" s="5">
        <f>F281*G281*H281</f>
        <v>51144.33</v>
      </c>
      <c r="J281" s="7">
        <v>1.45</v>
      </c>
      <c r="K281" s="8">
        <f>I281*J281</f>
        <v>74159.2785</v>
      </c>
      <c r="L281" s="5">
        <v>10</v>
      </c>
      <c r="M281" s="5">
        <f>K281*L281/100</f>
        <v>7415.92785</v>
      </c>
      <c r="N281" s="5"/>
      <c r="O281" s="5"/>
      <c r="P281" s="5">
        <v>30</v>
      </c>
      <c r="Q281" s="5">
        <f>(F281*H281)*P281/100</f>
        <v>5309.1</v>
      </c>
      <c r="R281" s="9"/>
      <c r="S281" s="5"/>
      <c r="T281" s="5"/>
      <c r="U281" s="5"/>
      <c r="V281" s="5"/>
      <c r="W281" s="5"/>
      <c r="X281" s="5">
        <f>M281+W281+O281+Q281+S281+U281</f>
        <v>12725.02785</v>
      </c>
      <c r="Y281" s="5">
        <f>K281+X281</f>
        <v>86884.306349999999</v>
      </c>
      <c r="Z281" s="10">
        <v>1</v>
      </c>
      <c r="AA281" s="11">
        <f t="shared" si="251"/>
        <v>74159.2785</v>
      </c>
    </row>
    <row r="282" spans="1:27" s="55" customFormat="1" ht="18.600000000000001" customHeight="1">
      <c r="A282" s="71">
        <v>9</v>
      </c>
      <c r="B282" s="3" t="s">
        <v>391</v>
      </c>
      <c r="C282" s="4">
        <v>4</v>
      </c>
      <c r="D282" s="7"/>
      <c r="E282" s="5"/>
      <c r="F282" s="4">
        <v>17697</v>
      </c>
      <c r="G282" s="7">
        <v>2.89</v>
      </c>
      <c r="H282" s="74">
        <v>0.25</v>
      </c>
      <c r="I282" s="5">
        <f t="shared" ref="I282" si="259">F282*G282*H282</f>
        <v>12786.0825</v>
      </c>
      <c r="J282" s="7">
        <v>1.45</v>
      </c>
      <c r="K282" s="8">
        <f t="shared" ref="K282" si="260">I282*J282</f>
        <v>18539.819625</v>
      </c>
      <c r="L282" s="5">
        <v>10</v>
      </c>
      <c r="M282" s="5">
        <f t="shared" ref="M282" si="261">K282*L282/100</f>
        <v>1853.9819625</v>
      </c>
      <c r="N282" s="5"/>
      <c r="O282" s="5"/>
      <c r="P282" s="5">
        <v>30</v>
      </c>
      <c r="Q282" s="5">
        <f t="shared" ref="Q282" si="262">(F282*H282)*P282/100</f>
        <v>1327.2750000000001</v>
      </c>
      <c r="R282" s="9"/>
      <c r="S282" s="5"/>
      <c r="T282" s="5"/>
      <c r="U282" s="5"/>
      <c r="V282" s="5"/>
      <c r="W282" s="5"/>
      <c r="X282" s="5">
        <f t="shared" ref="X282" si="263">M282+W282+O282+Q282+S282+U282</f>
        <v>3181.2569625000001</v>
      </c>
      <c r="Y282" s="5">
        <f t="shared" ref="Y282" si="264">K282+X282</f>
        <v>21721.0765875</v>
      </c>
      <c r="Z282" s="10">
        <v>1</v>
      </c>
      <c r="AA282" s="11">
        <f t="shared" si="251"/>
        <v>18539.819625</v>
      </c>
    </row>
    <row r="283" spans="1:27" s="12" customFormat="1" ht="18.600000000000001" customHeight="1">
      <c r="A283" s="71">
        <v>10</v>
      </c>
      <c r="B283" s="3" t="s">
        <v>391</v>
      </c>
      <c r="C283" s="4">
        <v>4</v>
      </c>
      <c r="D283" s="7"/>
      <c r="E283" s="5"/>
      <c r="F283" s="4">
        <v>17697</v>
      </c>
      <c r="G283" s="7">
        <v>2.89</v>
      </c>
      <c r="H283" s="6">
        <v>1</v>
      </c>
      <c r="I283" s="5">
        <f>F283*G283*H283</f>
        <v>51144.33</v>
      </c>
      <c r="J283" s="7">
        <v>1.45</v>
      </c>
      <c r="K283" s="8">
        <f>I283*J283</f>
        <v>74159.2785</v>
      </c>
      <c r="L283" s="5">
        <v>10</v>
      </c>
      <c r="M283" s="5">
        <f>K283*L283/100</f>
        <v>7415.92785</v>
      </c>
      <c r="N283" s="4"/>
      <c r="O283" s="5"/>
      <c r="P283" s="9">
        <v>30</v>
      </c>
      <c r="Q283" s="5">
        <f>(F283*H283)*P283/100</f>
        <v>5309.1</v>
      </c>
      <c r="R283" s="9"/>
      <c r="S283" s="5"/>
      <c r="T283" s="5"/>
      <c r="U283" s="5"/>
      <c r="V283" s="5"/>
      <c r="W283" s="5"/>
      <c r="X283" s="5">
        <f>M283+W283+O283+Q283+S283+U283</f>
        <v>12725.02785</v>
      </c>
      <c r="Y283" s="5">
        <f>K283+X283</f>
        <v>86884.306349999999</v>
      </c>
      <c r="Z283" s="10">
        <v>1</v>
      </c>
      <c r="AA283" s="11">
        <f t="shared" si="251"/>
        <v>74159.2785</v>
      </c>
    </row>
    <row r="284" spans="1:27" s="12" customFormat="1" ht="18.600000000000001" customHeight="1">
      <c r="A284" s="71">
        <v>11</v>
      </c>
      <c r="B284" s="3" t="s">
        <v>391</v>
      </c>
      <c r="C284" s="4">
        <v>4</v>
      </c>
      <c r="D284" s="7"/>
      <c r="E284" s="5"/>
      <c r="F284" s="4">
        <v>17697</v>
      </c>
      <c r="G284" s="7">
        <v>2.89</v>
      </c>
      <c r="H284" s="6">
        <v>1</v>
      </c>
      <c r="I284" s="5">
        <f>F284*G284*H284</f>
        <v>51144.33</v>
      </c>
      <c r="J284" s="7">
        <v>1.45</v>
      </c>
      <c r="K284" s="8">
        <f>I284*J284</f>
        <v>74159.2785</v>
      </c>
      <c r="L284" s="5">
        <v>10</v>
      </c>
      <c r="M284" s="5">
        <f>K284*L284/100</f>
        <v>7415.92785</v>
      </c>
      <c r="N284" s="4"/>
      <c r="O284" s="5"/>
      <c r="P284" s="9">
        <v>30</v>
      </c>
      <c r="Q284" s="5">
        <f>(F284*H284)*P284/100</f>
        <v>5309.1</v>
      </c>
      <c r="R284" s="5"/>
      <c r="S284" s="5"/>
      <c r="T284" s="5"/>
      <c r="U284" s="5"/>
      <c r="V284" s="5"/>
      <c r="W284" s="5"/>
      <c r="X284" s="5">
        <f>M284+W284+O284+Q284+S284+U284</f>
        <v>12725.02785</v>
      </c>
      <c r="Y284" s="5">
        <f>K284+X284</f>
        <v>86884.306349999999</v>
      </c>
      <c r="Z284" s="10">
        <v>1</v>
      </c>
      <c r="AA284" s="11">
        <f t="shared" si="251"/>
        <v>74159.2785</v>
      </c>
    </row>
    <row r="285" spans="1:27" s="12" customFormat="1" ht="18.600000000000001" customHeight="1">
      <c r="A285" s="71">
        <v>12</v>
      </c>
      <c r="B285" s="3" t="s">
        <v>391</v>
      </c>
      <c r="C285" s="4">
        <v>4</v>
      </c>
      <c r="D285" s="7"/>
      <c r="E285" s="5"/>
      <c r="F285" s="4">
        <v>17697</v>
      </c>
      <c r="G285" s="7">
        <v>2.89</v>
      </c>
      <c r="H285" s="6">
        <v>1</v>
      </c>
      <c r="I285" s="5">
        <f>F285*G285*H285</f>
        <v>51144.33</v>
      </c>
      <c r="J285" s="7">
        <v>1.45</v>
      </c>
      <c r="K285" s="8">
        <f>I285*J285</f>
        <v>74159.2785</v>
      </c>
      <c r="L285" s="5">
        <v>10</v>
      </c>
      <c r="M285" s="5">
        <f>K285*L285/100</f>
        <v>7415.92785</v>
      </c>
      <c r="N285" s="5"/>
      <c r="O285" s="5"/>
      <c r="P285" s="5">
        <v>30</v>
      </c>
      <c r="Q285" s="5">
        <f>(F285*H285)*P285/100</f>
        <v>5309.1</v>
      </c>
      <c r="R285" s="9"/>
      <c r="S285" s="5"/>
      <c r="T285" s="5"/>
      <c r="U285" s="5"/>
      <c r="V285" s="5"/>
      <c r="W285" s="5"/>
      <c r="X285" s="5">
        <f>M285+W285+O285+Q285+S285+U285</f>
        <v>12725.02785</v>
      </c>
      <c r="Y285" s="5">
        <f>K285+X285</f>
        <v>86884.306349999999</v>
      </c>
      <c r="Z285" s="10">
        <v>1</v>
      </c>
      <c r="AA285" s="11">
        <f t="shared" si="251"/>
        <v>74159.2785</v>
      </c>
    </row>
    <row r="286" spans="1:27" s="12" customFormat="1" ht="18.600000000000001" customHeight="1">
      <c r="A286" s="71">
        <v>13</v>
      </c>
      <c r="B286" s="3" t="s">
        <v>86</v>
      </c>
      <c r="C286" s="4">
        <v>4</v>
      </c>
      <c r="D286" s="7"/>
      <c r="E286" s="5"/>
      <c r="F286" s="4">
        <v>17697</v>
      </c>
      <c r="G286" s="7">
        <v>2.89</v>
      </c>
      <c r="H286" s="6">
        <v>1</v>
      </c>
      <c r="I286" s="5">
        <f t="shared" ref="I286:I289" si="265">F286*G286*H286</f>
        <v>51144.33</v>
      </c>
      <c r="J286" s="7">
        <v>1.45</v>
      </c>
      <c r="K286" s="8">
        <f t="shared" ref="K286:K289" si="266">I286*J286</f>
        <v>74159.2785</v>
      </c>
      <c r="L286" s="5">
        <v>10</v>
      </c>
      <c r="M286" s="5">
        <f t="shared" si="248"/>
        <v>7415.92785</v>
      </c>
      <c r="N286" s="5"/>
      <c r="O286" s="5"/>
      <c r="P286" s="5">
        <v>30</v>
      </c>
      <c r="Q286" s="5">
        <f t="shared" ref="Q286:Q290" si="267">(F286*H286)*P286/100</f>
        <v>5309.1</v>
      </c>
      <c r="R286" s="9"/>
      <c r="S286" s="5"/>
      <c r="T286" s="5"/>
      <c r="U286" s="5"/>
      <c r="V286" s="5"/>
      <c r="W286" s="5"/>
      <c r="X286" s="5">
        <f t="shared" si="249"/>
        <v>12725.02785</v>
      </c>
      <c r="Y286" s="5">
        <f t="shared" si="250"/>
        <v>86884.306349999999</v>
      </c>
      <c r="Z286" s="10">
        <v>1</v>
      </c>
      <c r="AA286" s="11">
        <f t="shared" si="251"/>
        <v>74159.2785</v>
      </c>
    </row>
    <row r="287" spans="1:27" s="12" customFormat="1" ht="18.600000000000001" customHeight="1">
      <c r="A287" s="71">
        <v>14</v>
      </c>
      <c r="B287" s="3" t="s">
        <v>86</v>
      </c>
      <c r="C287" s="4">
        <v>4</v>
      </c>
      <c r="D287" s="7"/>
      <c r="E287" s="5"/>
      <c r="F287" s="4">
        <v>17697</v>
      </c>
      <c r="G287" s="7">
        <v>2.89</v>
      </c>
      <c r="H287" s="6">
        <v>1</v>
      </c>
      <c r="I287" s="5">
        <f t="shared" si="265"/>
        <v>51144.33</v>
      </c>
      <c r="J287" s="7">
        <v>1.45</v>
      </c>
      <c r="K287" s="8">
        <f t="shared" si="266"/>
        <v>74159.2785</v>
      </c>
      <c r="L287" s="5">
        <v>10</v>
      </c>
      <c r="M287" s="5">
        <f t="shared" si="248"/>
        <v>7415.92785</v>
      </c>
      <c r="N287" s="5"/>
      <c r="O287" s="5"/>
      <c r="P287" s="5">
        <v>30</v>
      </c>
      <c r="Q287" s="5">
        <f t="shared" si="267"/>
        <v>5309.1</v>
      </c>
      <c r="R287" s="9"/>
      <c r="S287" s="5"/>
      <c r="T287" s="5"/>
      <c r="U287" s="5"/>
      <c r="V287" s="5"/>
      <c r="W287" s="5"/>
      <c r="X287" s="5">
        <f t="shared" si="249"/>
        <v>12725.02785</v>
      </c>
      <c r="Y287" s="5">
        <f t="shared" si="250"/>
        <v>86884.306349999999</v>
      </c>
      <c r="Z287" s="10">
        <v>1</v>
      </c>
      <c r="AA287" s="11">
        <f t="shared" si="251"/>
        <v>74159.2785</v>
      </c>
    </row>
    <row r="288" spans="1:27" s="55" customFormat="1" ht="18.600000000000001" customHeight="1">
      <c r="A288" s="71">
        <v>15</v>
      </c>
      <c r="B288" s="3" t="s">
        <v>86</v>
      </c>
      <c r="C288" s="4">
        <v>4</v>
      </c>
      <c r="D288" s="7"/>
      <c r="E288" s="5"/>
      <c r="F288" s="4">
        <v>17697</v>
      </c>
      <c r="G288" s="7">
        <v>2.89</v>
      </c>
      <c r="H288" s="6">
        <v>1</v>
      </c>
      <c r="I288" s="5">
        <f t="shared" si="265"/>
        <v>51144.33</v>
      </c>
      <c r="J288" s="7">
        <v>1.45</v>
      </c>
      <c r="K288" s="8">
        <f t="shared" si="266"/>
        <v>74159.2785</v>
      </c>
      <c r="L288" s="5">
        <v>10</v>
      </c>
      <c r="M288" s="5">
        <f t="shared" si="248"/>
        <v>7415.92785</v>
      </c>
      <c r="N288" s="5"/>
      <c r="O288" s="5"/>
      <c r="P288" s="5">
        <v>30</v>
      </c>
      <c r="Q288" s="5">
        <f t="shared" si="267"/>
        <v>5309.1</v>
      </c>
      <c r="R288" s="9"/>
      <c r="S288" s="5"/>
      <c r="T288" s="5"/>
      <c r="U288" s="5"/>
      <c r="V288" s="5"/>
      <c r="W288" s="5"/>
      <c r="X288" s="5">
        <f t="shared" si="249"/>
        <v>12725.02785</v>
      </c>
      <c r="Y288" s="5">
        <f t="shared" si="250"/>
        <v>86884.306349999999</v>
      </c>
      <c r="Z288" s="10">
        <v>1</v>
      </c>
      <c r="AA288" s="11">
        <f t="shared" si="251"/>
        <v>74159.2785</v>
      </c>
    </row>
    <row r="289" spans="1:27" s="55" customFormat="1" ht="18.600000000000001" customHeight="1">
      <c r="A289" s="71">
        <v>16</v>
      </c>
      <c r="B289" s="3" t="s">
        <v>86</v>
      </c>
      <c r="C289" s="4">
        <v>4</v>
      </c>
      <c r="D289" s="7"/>
      <c r="E289" s="5"/>
      <c r="F289" s="4">
        <v>17697</v>
      </c>
      <c r="G289" s="7">
        <v>2.89</v>
      </c>
      <c r="H289" s="6">
        <v>1</v>
      </c>
      <c r="I289" s="5">
        <f t="shared" si="265"/>
        <v>51144.33</v>
      </c>
      <c r="J289" s="7">
        <v>1.45</v>
      </c>
      <c r="K289" s="8">
        <f t="shared" si="266"/>
        <v>74159.2785</v>
      </c>
      <c r="L289" s="5">
        <v>10</v>
      </c>
      <c r="M289" s="5">
        <f t="shared" si="248"/>
        <v>7415.92785</v>
      </c>
      <c r="N289" s="5"/>
      <c r="O289" s="5"/>
      <c r="P289" s="5">
        <v>30</v>
      </c>
      <c r="Q289" s="5">
        <f t="shared" si="267"/>
        <v>5309.1</v>
      </c>
      <c r="R289" s="9"/>
      <c r="S289" s="5"/>
      <c r="T289" s="5"/>
      <c r="U289" s="5"/>
      <c r="V289" s="5"/>
      <c r="W289" s="5"/>
      <c r="X289" s="5">
        <f t="shared" si="249"/>
        <v>12725.02785</v>
      </c>
      <c r="Y289" s="5">
        <f t="shared" si="250"/>
        <v>86884.306349999999</v>
      </c>
      <c r="Z289" s="10">
        <v>1</v>
      </c>
      <c r="AA289" s="11">
        <f t="shared" si="251"/>
        <v>74159.2785</v>
      </c>
    </row>
    <row r="290" spans="1:27" s="12" customFormat="1" ht="18.600000000000001" customHeight="1">
      <c r="A290" s="71">
        <v>17</v>
      </c>
      <c r="B290" s="3" t="s">
        <v>531</v>
      </c>
      <c r="C290" s="4">
        <v>4</v>
      </c>
      <c r="D290" s="7"/>
      <c r="E290" s="5"/>
      <c r="F290" s="4">
        <v>17697</v>
      </c>
      <c r="G290" s="7">
        <v>2.89</v>
      </c>
      <c r="H290" s="74">
        <v>0.25</v>
      </c>
      <c r="I290" s="5">
        <f t="shared" ref="I290" si="268">F290*G290*H290</f>
        <v>12786.0825</v>
      </c>
      <c r="J290" s="7">
        <v>1.45</v>
      </c>
      <c r="K290" s="8">
        <f t="shared" si="247"/>
        <v>18539.819625</v>
      </c>
      <c r="L290" s="5">
        <v>10</v>
      </c>
      <c r="M290" s="5">
        <f t="shared" si="248"/>
        <v>1853.9819625</v>
      </c>
      <c r="N290" s="4"/>
      <c r="O290" s="5"/>
      <c r="P290" s="9">
        <v>30</v>
      </c>
      <c r="Q290" s="5">
        <f t="shared" si="267"/>
        <v>1327.2750000000001</v>
      </c>
      <c r="R290" s="5"/>
      <c r="S290" s="5"/>
      <c r="T290" s="5"/>
      <c r="U290" s="5"/>
      <c r="V290" s="5"/>
      <c r="W290" s="5"/>
      <c r="X290" s="5">
        <f t="shared" si="249"/>
        <v>3181.2569625000001</v>
      </c>
      <c r="Y290" s="5">
        <f t="shared" si="250"/>
        <v>21721.0765875</v>
      </c>
      <c r="Z290" s="10"/>
      <c r="AA290" s="11"/>
    </row>
    <row r="291" spans="1:27" s="12" customFormat="1" ht="18.600000000000001" customHeight="1">
      <c r="A291" s="71"/>
      <c r="B291" s="62" t="s">
        <v>22</v>
      </c>
      <c r="C291" s="4"/>
      <c r="D291" s="63"/>
      <c r="E291" s="5"/>
      <c r="F291" s="61"/>
      <c r="G291" s="61"/>
      <c r="H291" s="65">
        <f>SUM(H274:H290)</f>
        <v>14.5</v>
      </c>
      <c r="I291" s="66">
        <f>SUM(I274:I290)</f>
        <v>742123.69499999995</v>
      </c>
      <c r="J291" s="66"/>
      <c r="K291" s="66">
        <f>SUM(K274:K290)</f>
        <v>1076079.3577500002</v>
      </c>
      <c r="L291" s="66"/>
      <c r="M291" s="66">
        <f>SUM(M274:M290)</f>
        <v>107607.93577500002</v>
      </c>
      <c r="N291" s="66"/>
      <c r="O291" s="66">
        <f>SUM(O274:O290)</f>
        <v>0</v>
      </c>
      <c r="P291" s="66"/>
      <c r="Q291" s="66">
        <f>SUM(Q274:Q290)</f>
        <v>85830.450000000012</v>
      </c>
      <c r="R291" s="66"/>
      <c r="S291" s="66">
        <f>SUM(S274:S290)</f>
        <v>0</v>
      </c>
      <c r="T291" s="66"/>
      <c r="U291" s="66">
        <f>SUM(U274:U290)</f>
        <v>2654.55</v>
      </c>
      <c r="V291" s="66"/>
      <c r="W291" s="66">
        <f>SUM(W274:W290)</f>
        <v>0</v>
      </c>
      <c r="X291" s="66">
        <f>SUM(X274:X290)</f>
        <v>196092.93577500005</v>
      </c>
      <c r="Y291" s="66">
        <f>SUM(Y274:Y290)</f>
        <v>1272172.2935249999</v>
      </c>
      <c r="Z291" s="65">
        <f>SUM(Z274:Z290)</f>
        <v>16</v>
      </c>
      <c r="AA291" s="66">
        <f>SUM(AA274:AA290)</f>
        <v>1057539.5381250002</v>
      </c>
    </row>
    <row r="292" spans="1:27" s="55" customFormat="1" ht="18.600000000000001" customHeight="1">
      <c r="A292" s="68" t="s">
        <v>34</v>
      </c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70"/>
    </row>
    <row r="293" spans="1:27" s="55" customFormat="1" ht="18.600000000000001" customHeight="1">
      <c r="A293" s="2">
        <v>1</v>
      </c>
      <c r="B293" s="238" t="s">
        <v>244</v>
      </c>
      <c r="C293" s="4" t="s">
        <v>255</v>
      </c>
      <c r="D293" s="4">
        <v>11.4</v>
      </c>
      <c r="E293" s="5"/>
      <c r="F293" s="4">
        <v>17697</v>
      </c>
      <c r="G293" s="4">
        <v>4.38</v>
      </c>
      <c r="H293" s="6">
        <v>1</v>
      </c>
      <c r="I293" s="5">
        <f t="shared" ref="I293:I298" si="269">F293*G293*H293</f>
        <v>77512.86</v>
      </c>
      <c r="J293" s="7">
        <v>1.45</v>
      </c>
      <c r="K293" s="8">
        <f t="shared" ref="K293:K298" si="270">I293*J293</f>
        <v>112393.647</v>
      </c>
      <c r="L293" s="5">
        <v>10</v>
      </c>
      <c r="M293" s="5">
        <f t="shared" ref="M293:M298" si="271">K293*L293/100</f>
        <v>11239.3647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>
        <f t="shared" ref="X293:X298" si="272">M293+W293+O293+Q293+S293+U293</f>
        <v>11239.3647</v>
      </c>
      <c r="Y293" s="5">
        <f t="shared" ref="Y293:Y298" si="273">K293+X293</f>
        <v>123633.0117</v>
      </c>
      <c r="Z293" s="10">
        <v>1</v>
      </c>
      <c r="AA293" s="11">
        <f>K293*Z293</f>
        <v>112393.647</v>
      </c>
    </row>
    <row r="294" spans="1:27" s="55" customFormat="1" ht="18.600000000000001" customHeight="1">
      <c r="A294" s="2">
        <v>2</v>
      </c>
      <c r="B294" s="238" t="s">
        <v>244</v>
      </c>
      <c r="C294" s="4" t="s">
        <v>255</v>
      </c>
      <c r="D294" s="4">
        <v>11.4</v>
      </c>
      <c r="E294" s="5"/>
      <c r="F294" s="4">
        <v>17697</v>
      </c>
      <c r="G294" s="4">
        <v>4.38</v>
      </c>
      <c r="H294" s="6">
        <v>0.5</v>
      </c>
      <c r="I294" s="5">
        <f t="shared" si="269"/>
        <v>38756.43</v>
      </c>
      <c r="J294" s="7">
        <v>1.45</v>
      </c>
      <c r="K294" s="8">
        <f t="shared" si="270"/>
        <v>56196.823499999999</v>
      </c>
      <c r="L294" s="5">
        <v>10</v>
      </c>
      <c r="M294" s="5">
        <f t="shared" si="271"/>
        <v>5619.68235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>
        <f t="shared" si="272"/>
        <v>5619.68235</v>
      </c>
      <c r="Y294" s="5">
        <f t="shared" si="273"/>
        <v>61816.505850000001</v>
      </c>
      <c r="Z294" s="10"/>
      <c r="AA294" s="11"/>
    </row>
    <row r="295" spans="1:27" s="55" customFormat="1" ht="18.600000000000001" customHeight="1">
      <c r="A295" s="2">
        <v>3</v>
      </c>
      <c r="B295" s="238" t="s">
        <v>244</v>
      </c>
      <c r="C295" s="4" t="s">
        <v>256</v>
      </c>
      <c r="D295" s="60">
        <v>7</v>
      </c>
      <c r="E295" s="5"/>
      <c r="F295" s="5">
        <v>17697</v>
      </c>
      <c r="G295" s="7">
        <v>3.53</v>
      </c>
      <c r="H295" s="6">
        <v>1</v>
      </c>
      <c r="I295" s="5">
        <f t="shared" si="269"/>
        <v>62470.409999999996</v>
      </c>
      <c r="J295" s="7">
        <v>1.45</v>
      </c>
      <c r="K295" s="8">
        <f t="shared" si="270"/>
        <v>90582.094499999992</v>
      </c>
      <c r="L295" s="5">
        <v>10</v>
      </c>
      <c r="M295" s="5">
        <f t="shared" si="271"/>
        <v>9058.2094500000003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>
        <f t="shared" si="272"/>
        <v>9058.2094500000003</v>
      </c>
      <c r="Y295" s="5">
        <f t="shared" si="273"/>
        <v>99640.303949999987</v>
      </c>
      <c r="Z295" s="10">
        <v>1</v>
      </c>
      <c r="AA295" s="11">
        <f>K295*Z295</f>
        <v>90582.094499999992</v>
      </c>
    </row>
    <row r="296" spans="1:27" s="55" customFormat="1" ht="18.600000000000001" customHeight="1">
      <c r="A296" s="2">
        <v>4</v>
      </c>
      <c r="B296" s="238" t="s">
        <v>244</v>
      </c>
      <c r="C296" s="4" t="s">
        <v>256</v>
      </c>
      <c r="D296" s="60">
        <v>7</v>
      </c>
      <c r="E296" s="5"/>
      <c r="F296" s="5">
        <v>17697</v>
      </c>
      <c r="G296" s="7">
        <v>3.53</v>
      </c>
      <c r="H296" s="6">
        <v>0.5</v>
      </c>
      <c r="I296" s="5">
        <f t="shared" ref="I296" si="274">F296*G296*H296</f>
        <v>31235.204999999998</v>
      </c>
      <c r="J296" s="7">
        <v>1.45</v>
      </c>
      <c r="K296" s="8">
        <f t="shared" ref="K296" si="275">I296*J296</f>
        <v>45291.047249999996</v>
      </c>
      <c r="L296" s="5">
        <v>10</v>
      </c>
      <c r="M296" s="5">
        <f t="shared" ref="M296" si="276">K296*L296/100</f>
        <v>4529.1047250000001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>
        <f t="shared" ref="X296" si="277">M296+W296+O296+Q296+S296+U296</f>
        <v>4529.1047250000001</v>
      </c>
      <c r="Y296" s="5">
        <f t="shared" ref="Y296" si="278">K296+X296</f>
        <v>49820.151974999993</v>
      </c>
      <c r="Z296" s="133"/>
      <c r="AA296" s="11"/>
    </row>
    <row r="297" spans="1:27" s="55" customFormat="1" ht="18.600000000000001" customHeight="1">
      <c r="A297" s="2">
        <v>5</v>
      </c>
      <c r="B297" s="139" t="s">
        <v>407</v>
      </c>
      <c r="C297" s="4" t="s">
        <v>476</v>
      </c>
      <c r="D297" s="60">
        <v>14.1</v>
      </c>
      <c r="E297" s="5" t="s">
        <v>18</v>
      </c>
      <c r="F297" s="4">
        <v>17697</v>
      </c>
      <c r="G297" s="7">
        <v>5.0999999999999996</v>
      </c>
      <c r="H297" s="6">
        <v>1</v>
      </c>
      <c r="I297" s="5">
        <f t="shared" si="269"/>
        <v>90254.7</v>
      </c>
      <c r="J297" s="7">
        <v>1.45</v>
      </c>
      <c r="K297" s="8">
        <f t="shared" si="270"/>
        <v>130869.31499999999</v>
      </c>
      <c r="L297" s="5">
        <v>10</v>
      </c>
      <c r="M297" s="5">
        <f t="shared" si="271"/>
        <v>13086.931499999999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>
        <f t="shared" si="272"/>
        <v>13086.931499999999</v>
      </c>
      <c r="Y297" s="5">
        <f t="shared" si="273"/>
        <v>143956.24649999998</v>
      </c>
      <c r="Z297" s="10">
        <v>1</v>
      </c>
      <c r="AA297" s="11">
        <f>K297*Z297</f>
        <v>130869.31499999999</v>
      </c>
    </row>
    <row r="298" spans="1:27" s="55" customFormat="1" ht="18.600000000000001" customHeight="1">
      <c r="A298" s="2">
        <v>6</v>
      </c>
      <c r="B298" s="139" t="s">
        <v>407</v>
      </c>
      <c r="C298" s="4" t="s">
        <v>476</v>
      </c>
      <c r="D298" s="60">
        <v>14.1</v>
      </c>
      <c r="E298" s="5" t="s">
        <v>18</v>
      </c>
      <c r="F298" s="4">
        <v>17697</v>
      </c>
      <c r="G298" s="7">
        <v>5.0999999999999996</v>
      </c>
      <c r="H298" s="74">
        <v>0.75</v>
      </c>
      <c r="I298" s="5">
        <f t="shared" si="269"/>
        <v>67691.024999999994</v>
      </c>
      <c r="J298" s="7">
        <v>1.45</v>
      </c>
      <c r="K298" s="8">
        <f t="shared" si="270"/>
        <v>98151.986249999987</v>
      </c>
      <c r="L298" s="5">
        <v>10</v>
      </c>
      <c r="M298" s="5">
        <f t="shared" si="271"/>
        <v>9815.1986249999973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>
        <f t="shared" si="272"/>
        <v>9815.1986249999973</v>
      </c>
      <c r="Y298" s="5">
        <f t="shared" si="273"/>
        <v>107967.18487499998</v>
      </c>
      <c r="Z298" s="10"/>
      <c r="AA298" s="11"/>
    </row>
    <row r="299" spans="1:27" s="219" customFormat="1" ht="18.600000000000001" customHeight="1">
      <c r="A299" s="71"/>
      <c r="B299" s="62" t="s">
        <v>22</v>
      </c>
      <c r="C299" s="61"/>
      <c r="D299" s="63"/>
      <c r="E299" s="64"/>
      <c r="F299" s="61"/>
      <c r="G299" s="61"/>
      <c r="H299" s="75">
        <f>SUM(H293:H298)</f>
        <v>4.75</v>
      </c>
      <c r="I299" s="66">
        <f>SUM(I293:I298)</f>
        <v>367920.63</v>
      </c>
      <c r="J299" s="66"/>
      <c r="K299" s="66">
        <f>SUM(K293:K298)</f>
        <v>533484.91350000002</v>
      </c>
      <c r="L299" s="66"/>
      <c r="M299" s="66">
        <f>SUM(M293:M298)</f>
        <v>53348.491350000004</v>
      </c>
      <c r="N299" s="66"/>
      <c r="O299" s="66">
        <f>SUM(O293:O298)</f>
        <v>0</v>
      </c>
      <c r="P299" s="66"/>
      <c r="Q299" s="66">
        <f>SUM(Q293:Q298)</f>
        <v>0</v>
      </c>
      <c r="R299" s="66"/>
      <c r="S299" s="66">
        <f>SUM(S293:S298)</f>
        <v>0</v>
      </c>
      <c r="T299" s="66"/>
      <c r="U299" s="66">
        <f>SUM(U293:U298)</f>
        <v>0</v>
      </c>
      <c r="V299" s="66"/>
      <c r="W299" s="66">
        <f t="shared" ref="W299:Y299" si="279">SUM(W293:W298)</f>
        <v>0</v>
      </c>
      <c r="X299" s="66">
        <f t="shared" si="279"/>
        <v>53348.491350000004</v>
      </c>
      <c r="Y299" s="66">
        <f t="shared" si="279"/>
        <v>586833.40484999982</v>
      </c>
      <c r="Z299" s="65">
        <f>SUM(Z293:Z298)</f>
        <v>3</v>
      </c>
      <c r="AA299" s="66">
        <f>SUM(AA293:AA298)</f>
        <v>333845.05650000001</v>
      </c>
    </row>
    <row r="300" spans="1:27" s="219" customFormat="1" ht="18.600000000000001" customHeight="1" thickBot="1">
      <c r="A300" s="212"/>
      <c r="B300" s="213" t="s">
        <v>313</v>
      </c>
      <c r="C300" s="214"/>
      <c r="D300" s="215"/>
      <c r="E300" s="160"/>
      <c r="F300" s="214"/>
      <c r="G300" s="214"/>
      <c r="H300" s="217">
        <f>H245+H272+H299+H291</f>
        <v>39.25</v>
      </c>
      <c r="I300" s="161">
        <f>I245+I272+I299+I291</f>
        <v>2623934.19</v>
      </c>
      <c r="J300" s="161"/>
      <c r="K300" s="161">
        <f>K245+K272+K299+K291</f>
        <v>5341521.7888500001</v>
      </c>
      <c r="L300" s="161"/>
      <c r="M300" s="161">
        <f>M245+M272+M299+M291</f>
        <v>534152.17888500006</v>
      </c>
      <c r="N300" s="161"/>
      <c r="O300" s="161">
        <f>O245+O272+O299+O291</f>
        <v>0</v>
      </c>
      <c r="P300" s="161"/>
      <c r="Q300" s="161">
        <f>Q245+Q272+Q299+Q291</f>
        <v>85830.450000000012</v>
      </c>
      <c r="R300" s="161"/>
      <c r="S300" s="161">
        <f>S245+S272+S299+S291</f>
        <v>13272.75</v>
      </c>
      <c r="T300" s="161"/>
      <c r="U300" s="161">
        <f>U245+U272+U299+U291</f>
        <v>2654.55</v>
      </c>
      <c r="V300" s="161"/>
      <c r="W300" s="161">
        <f>W245+W272+W299+W291</f>
        <v>0</v>
      </c>
      <c r="X300" s="161">
        <f>X245+X272+X299+X291</f>
        <v>635909.92888500006</v>
      </c>
      <c r="Y300" s="161">
        <f>Y245+Y272+Y299+Y291</f>
        <v>5977431.717735</v>
      </c>
      <c r="Z300" s="217">
        <f>Z245+Z272+Z299+Z291</f>
        <v>34.5</v>
      </c>
      <c r="AA300" s="161">
        <f>AA245+AA272+AA299+AA291</f>
        <v>3820552.6814250005</v>
      </c>
    </row>
    <row r="301" spans="1:27" s="55" customFormat="1" ht="18.600000000000001" customHeight="1">
      <c r="A301" s="239" t="s">
        <v>91</v>
      </c>
      <c r="B301" s="240"/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1"/>
    </row>
    <row r="302" spans="1:27" s="55" customFormat="1" ht="18.600000000000001" customHeight="1">
      <c r="A302" s="68" t="s">
        <v>14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70"/>
    </row>
    <row r="303" spans="1:27" s="55" customFormat="1" ht="18.600000000000001" customHeight="1">
      <c r="A303" s="71">
        <v>1</v>
      </c>
      <c r="B303" s="3" t="s">
        <v>92</v>
      </c>
      <c r="C303" s="4" t="s">
        <v>21</v>
      </c>
      <c r="D303" s="7" t="s">
        <v>20</v>
      </c>
      <c r="E303" s="5"/>
      <c r="F303" s="4">
        <v>17697</v>
      </c>
      <c r="G303" s="4">
        <v>4.7699999999999996</v>
      </c>
      <c r="H303" s="6">
        <v>0.5</v>
      </c>
      <c r="I303" s="5">
        <f t="shared" ref="I303:I319" si="280">F303*G303*H303</f>
        <v>42207.344999999994</v>
      </c>
      <c r="J303" s="7">
        <v>3.42</v>
      </c>
      <c r="K303" s="5">
        <f>I303*J303</f>
        <v>144349.11989999999</v>
      </c>
      <c r="L303" s="5">
        <v>10</v>
      </c>
      <c r="M303" s="5">
        <f t="shared" ref="M303:M319" si="281">K303*L303/100</f>
        <v>14434.911990000001</v>
      </c>
      <c r="N303" s="5"/>
      <c r="O303" s="5"/>
      <c r="P303" s="9">
        <v>190</v>
      </c>
      <c r="Q303" s="5">
        <f>F303*H303*P303/100</f>
        <v>16812.150000000001</v>
      </c>
      <c r="R303" s="9"/>
      <c r="S303" s="5"/>
      <c r="T303" s="5">
        <v>30</v>
      </c>
      <c r="U303" s="5">
        <f t="shared" ref="U303" si="282">F303*H303*T303/100</f>
        <v>2654.55</v>
      </c>
      <c r="V303" s="5"/>
      <c r="W303" s="5"/>
      <c r="X303" s="5">
        <f t="shared" ref="X303:X319" si="283">M303+W303+O303+Q303+S303+U303</f>
        <v>33901.611990000005</v>
      </c>
      <c r="Y303" s="5">
        <f t="shared" ref="Y303:Y319" si="284">K303+X303</f>
        <v>178250.73189</v>
      </c>
      <c r="Z303" s="10">
        <v>0.5</v>
      </c>
      <c r="AA303" s="11">
        <f>K303*Z303</f>
        <v>72174.559949999995</v>
      </c>
    </row>
    <row r="304" spans="1:27" s="55" customFormat="1" ht="18.600000000000001" customHeight="1">
      <c r="A304" s="71">
        <v>2</v>
      </c>
      <c r="B304" s="3" t="s">
        <v>93</v>
      </c>
      <c r="C304" s="4" t="s">
        <v>21</v>
      </c>
      <c r="D304" s="7" t="s">
        <v>20</v>
      </c>
      <c r="E304" s="5"/>
      <c r="F304" s="4">
        <v>17697</v>
      </c>
      <c r="G304" s="4">
        <v>4.7699999999999996</v>
      </c>
      <c r="H304" s="6">
        <v>0.5</v>
      </c>
      <c r="I304" s="5">
        <f t="shared" si="280"/>
        <v>42207.344999999994</v>
      </c>
      <c r="J304" s="7">
        <v>3.42</v>
      </c>
      <c r="K304" s="5">
        <f t="shared" ref="K304:K317" si="285">I304*J304</f>
        <v>144349.11989999999</v>
      </c>
      <c r="L304" s="5">
        <v>10</v>
      </c>
      <c r="M304" s="5">
        <f t="shared" si="281"/>
        <v>14434.911990000001</v>
      </c>
      <c r="N304" s="5"/>
      <c r="O304" s="5"/>
      <c r="P304" s="9">
        <v>20</v>
      </c>
      <c r="Q304" s="5">
        <f>F304*H304*P304/100</f>
        <v>1769.7</v>
      </c>
      <c r="R304" s="5"/>
      <c r="S304" s="5"/>
      <c r="T304" s="5"/>
      <c r="U304" s="5"/>
      <c r="V304" s="5"/>
      <c r="W304" s="5"/>
      <c r="X304" s="5">
        <f t="shared" si="283"/>
        <v>16204.611990000001</v>
      </c>
      <c r="Y304" s="5">
        <f t="shared" si="284"/>
        <v>160553.73189</v>
      </c>
      <c r="Z304" s="10">
        <v>0.5</v>
      </c>
      <c r="AA304" s="11">
        <f>K304*Z304</f>
        <v>72174.559949999995</v>
      </c>
    </row>
    <row r="305" spans="1:27" s="55" customFormat="1" ht="18.600000000000001" customHeight="1">
      <c r="A305" s="71">
        <v>3</v>
      </c>
      <c r="B305" s="3" t="s">
        <v>93</v>
      </c>
      <c r="C305" s="4" t="s">
        <v>21</v>
      </c>
      <c r="D305" s="7" t="s">
        <v>20</v>
      </c>
      <c r="E305" s="5"/>
      <c r="F305" s="4">
        <v>17697</v>
      </c>
      <c r="G305" s="4">
        <v>4.7699999999999996</v>
      </c>
      <c r="H305" s="6">
        <v>0.5</v>
      </c>
      <c r="I305" s="5">
        <f t="shared" si="280"/>
        <v>42207.344999999994</v>
      </c>
      <c r="J305" s="7">
        <v>3.42</v>
      </c>
      <c r="K305" s="5">
        <f t="shared" si="285"/>
        <v>144349.11989999999</v>
      </c>
      <c r="L305" s="5">
        <v>10</v>
      </c>
      <c r="M305" s="5">
        <f t="shared" si="281"/>
        <v>14434.911990000001</v>
      </c>
      <c r="N305" s="5"/>
      <c r="O305" s="5"/>
      <c r="P305" s="9"/>
      <c r="Q305" s="5"/>
      <c r="R305" s="9"/>
      <c r="S305" s="5"/>
      <c r="T305" s="5"/>
      <c r="U305" s="5"/>
      <c r="V305" s="5"/>
      <c r="W305" s="5"/>
      <c r="X305" s="5">
        <f t="shared" si="283"/>
        <v>14434.911990000001</v>
      </c>
      <c r="Y305" s="5">
        <f t="shared" si="284"/>
        <v>158784.03188999998</v>
      </c>
      <c r="Z305" s="10"/>
      <c r="AA305" s="11"/>
    </row>
    <row r="306" spans="1:27" s="55" customFormat="1" ht="18.600000000000001" customHeight="1">
      <c r="A306" s="71">
        <v>4</v>
      </c>
      <c r="B306" s="3" t="s">
        <v>94</v>
      </c>
      <c r="C306" s="4" t="s">
        <v>21</v>
      </c>
      <c r="D306" s="60" t="s">
        <v>20</v>
      </c>
      <c r="E306" s="5"/>
      <c r="F306" s="4">
        <v>17697</v>
      </c>
      <c r="G306" s="4">
        <v>4.7699999999999996</v>
      </c>
      <c r="H306" s="6">
        <v>1</v>
      </c>
      <c r="I306" s="5">
        <f t="shared" si="280"/>
        <v>84414.689999999988</v>
      </c>
      <c r="J306" s="7">
        <v>3.42</v>
      </c>
      <c r="K306" s="5">
        <f t="shared" si="285"/>
        <v>288698.23979999998</v>
      </c>
      <c r="L306" s="5">
        <v>10</v>
      </c>
      <c r="M306" s="5">
        <f t="shared" si="281"/>
        <v>28869.823980000001</v>
      </c>
      <c r="N306" s="5"/>
      <c r="O306" s="5"/>
      <c r="P306" s="9">
        <v>100</v>
      </c>
      <c r="Q306" s="5">
        <f>F306*H306*P306/100</f>
        <v>17697</v>
      </c>
      <c r="R306" s="5"/>
      <c r="S306" s="5"/>
      <c r="T306" s="5">
        <v>30</v>
      </c>
      <c r="U306" s="5">
        <f t="shared" ref="U306:U310" si="286">F306*H306*T306/100</f>
        <v>5309.1</v>
      </c>
      <c r="V306" s="5"/>
      <c r="W306" s="5"/>
      <c r="X306" s="5">
        <f t="shared" si="283"/>
        <v>51875.92398</v>
      </c>
      <c r="Y306" s="5">
        <f t="shared" si="284"/>
        <v>340574.16378</v>
      </c>
      <c r="Z306" s="10">
        <v>1</v>
      </c>
      <c r="AA306" s="11">
        <f>K306*Z306</f>
        <v>288698.23979999998</v>
      </c>
    </row>
    <row r="307" spans="1:27" s="55" customFormat="1" ht="18.600000000000001" customHeight="1">
      <c r="A307" s="71">
        <v>5</v>
      </c>
      <c r="B307" s="3" t="s">
        <v>94</v>
      </c>
      <c r="C307" s="4" t="s">
        <v>21</v>
      </c>
      <c r="D307" s="60" t="s">
        <v>20</v>
      </c>
      <c r="E307" s="5"/>
      <c r="F307" s="4">
        <v>17697</v>
      </c>
      <c r="G307" s="4">
        <v>4.7699999999999996</v>
      </c>
      <c r="H307" s="74">
        <v>0.75</v>
      </c>
      <c r="I307" s="5">
        <f t="shared" si="280"/>
        <v>63311.017499999987</v>
      </c>
      <c r="J307" s="7">
        <v>3.42</v>
      </c>
      <c r="K307" s="5">
        <f t="shared" si="285"/>
        <v>216523.67984999996</v>
      </c>
      <c r="L307" s="5">
        <v>10</v>
      </c>
      <c r="M307" s="5">
        <f t="shared" si="281"/>
        <v>21652.367984999997</v>
      </c>
      <c r="N307" s="5"/>
      <c r="O307" s="5"/>
      <c r="P307" s="9"/>
      <c r="Q307" s="5"/>
      <c r="R307" s="5"/>
      <c r="S307" s="5"/>
      <c r="T307" s="5"/>
      <c r="U307" s="5"/>
      <c r="V307" s="5"/>
      <c r="W307" s="5"/>
      <c r="X307" s="5">
        <f t="shared" si="283"/>
        <v>21652.367984999997</v>
      </c>
      <c r="Y307" s="5">
        <f t="shared" si="284"/>
        <v>238176.04783499995</v>
      </c>
      <c r="Z307" s="93"/>
      <c r="AA307" s="11"/>
    </row>
    <row r="308" spans="1:27" s="55" customFormat="1" ht="18.600000000000001" customHeight="1">
      <c r="A308" s="71">
        <v>6</v>
      </c>
      <c r="B308" s="3" t="s">
        <v>94</v>
      </c>
      <c r="C308" s="4" t="s">
        <v>21</v>
      </c>
      <c r="D308" s="60" t="s">
        <v>20</v>
      </c>
      <c r="E308" s="5"/>
      <c r="F308" s="4">
        <v>17697</v>
      </c>
      <c r="G308" s="4">
        <v>4.7699999999999996</v>
      </c>
      <c r="H308" s="74">
        <v>0.25</v>
      </c>
      <c r="I308" s="5">
        <f t="shared" ref="I308:I309" si="287">F308*G308*H308</f>
        <v>21103.672499999997</v>
      </c>
      <c r="J308" s="7">
        <v>3.42</v>
      </c>
      <c r="K308" s="5">
        <f t="shared" ref="K308:K309" si="288">I308*J308</f>
        <v>72174.559949999995</v>
      </c>
      <c r="L308" s="5">
        <v>10</v>
      </c>
      <c r="M308" s="5">
        <f t="shared" ref="M308:M309" si="289">K308*L308/100</f>
        <v>7217.4559950000003</v>
      </c>
      <c r="N308" s="5"/>
      <c r="O308" s="5"/>
      <c r="P308" s="9">
        <v>100</v>
      </c>
      <c r="Q308" s="5">
        <f>F308*H308*P308/100</f>
        <v>4424.25</v>
      </c>
      <c r="R308" s="5"/>
      <c r="S308" s="5"/>
      <c r="T308" s="5">
        <v>30</v>
      </c>
      <c r="U308" s="5">
        <f t="shared" ref="U308:U309" si="290">F308*H308*T308/100</f>
        <v>1327.2750000000001</v>
      </c>
      <c r="V308" s="5"/>
      <c r="W308" s="5"/>
      <c r="X308" s="5">
        <f t="shared" ref="X308:X309" si="291">M308+W308+O308+Q308+S308+U308</f>
        <v>12968.980995</v>
      </c>
      <c r="Y308" s="5">
        <f t="shared" ref="Y308:Y309" si="292">K308+X308</f>
        <v>85143.540945000001</v>
      </c>
      <c r="Z308" s="60"/>
      <c r="AA308" s="11"/>
    </row>
    <row r="309" spans="1:27" s="55" customFormat="1" ht="18.600000000000001" customHeight="1">
      <c r="A309" s="71">
        <v>7</v>
      </c>
      <c r="B309" s="3" t="s">
        <v>94</v>
      </c>
      <c r="C309" s="4" t="s">
        <v>63</v>
      </c>
      <c r="D309" s="7">
        <v>8.11</v>
      </c>
      <c r="E309" s="5" t="s">
        <v>28</v>
      </c>
      <c r="F309" s="4">
        <v>17697</v>
      </c>
      <c r="G309" s="4">
        <v>5.04</v>
      </c>
      <c r="H309" s="6">
        <v>0.5</v>
      </c>
      <c r="I309" s="5">
        <f t="shared" si="287"/>
        <v>44596.44</v>
      </c>
      <c r="J309" s="7">
        <v>3.42</v>
      </c>
      <c r="K309" s="5">
        <f t="shared" si="288"/>
        <v>152519.8248</v>
      </c>
      <c r="L309" s="5">
        <v>10</v>
      </c>
      <c r="M309" s="5">
        <f t="shared" si="289"/>
        <v>15251.982480000001</v>
      </c>
      <c r="N309" s="5"/>
      <c r="O309" s="5"/>
      <c r="P309" s="9">
        <v>100</v>
      </c>
      <c r="Q309" s="5">
        <f>F309*H309*P309/100</f>
        <v>8848.5</v>
      </c>
      <c r="R309" s="5"/>
      <c r="S309" s="5"/>
      <c r="T309" s="5">
        <v>30</v>
      </c>
      <c r="U309" s="5">
        <f t="shared" si="290"/>
        <v>2654.55</v>
      </c>
      <c r="V309" s="5"/>
      <c r="W309" s="5"/>
      <c r="X309" s="5">
        <f t="shared" si="291"/>
        <v>26755.032479999998</v>
      </c>
      <c r="Y309" s="5">
        <f t="shared" si="292"/>
        <v>179274.85728</v>
      </c>
      <c r="Z309" s="10"/>
      <c r="AA309" s="11"/>
    </row>
    <row r="310" spans="1:27" s="55" customFormat="1" ht="18.600000000000001" customHeight="1">
      <c r="A310" s="71">
        <v>8</v>
      </c>
      <c r="B310" s="3" t="s">
        <v>94</v>
      </c>
      <c r="C310" s="4" t="s">
        <v>21</v>
      </c>
      <c r="D310" s="7">
        <v>7</v>
      </c>
      <c r="E310" s="5"/>
      <c r="F310" s="4">
        <v>17697</v>
      </c>
      <c r="G310" s="4">
        <v>4.3499999999999996</v>
      </c>
      <c r="H310" s="6">
        <v>0.5</v>
      </c>
      <c r="I310" s="5">
        <f t="shared" si="280"/>
        <v>38490.974999999999</v>
      </c>
      <c r="J310" s="7">
        <v>3.42</v>
      </c>
      <c r="K310" s="5">
        <f t="shared" si="285"/>
        <v>131639.13449999999</v>
      </c>
      <c r="L310" s="5">
        <v>10</v>
      </c>
      <c r="M310" s="5">
        <f t="shared" si="281"/>
        <v>13163.913449999998</v>
      </c>
      <c r="N310" s="5"/>
      <c r="O310" s="5"/>
      <c r="P310" s="9">
        <v>100</v>
      </c>
      <c r="Q310" s="5">
        <f>F310*H310*P310/100</f>
        <v>8848.5</v>
      </c>
      <c r="R310" s="5"/>
      <c r="S310" s="5"/>
      <c r="T310" s="5">
        <v>30</v>
      </c>
      <c r="U310" s="5">
        <f t="shared" si="286"/>
        <v>2654.55</v>
      </c>
      <c r="V310" s="5"/>
      <c r="W310" s="5"/>
      <c r="X310" s="5">
        <f t="shared" si="283"/>
        <v>24666.963449999999</v>
      </c>
      <c r="Y310" s="5">
        <f t="shared" si="284"/>
        <v>156306.09795</v>
      </c>
      <c r="Z310" s="10"/>
      <c r="AA310" s="11"/>
    </row>
    <row r="311" spans="1:27" s="55" customFormat="1" ht="18.600000000000001" customHeight="1">
      <c r="A311" s="71">
        <v>9</v>
      </c>
      <c r="B311" s="3" t="s">
        <v>95</v>
      </c>
      <c r="C311" s="4" t="s">
        <v>19</v>
      </c>
      <c r="D311" s="4" t="s">
        <v>20</v>
      </c>
      <c r="E311" s="5" t="s">
        <v>18</v>
      </c>
      <c r="F311" s="4">
        <v>17697</v>
      </c>
      <c r="G311" s="4">
        <v>5.99</v>
      </c>
      <c r="H311" s="74">
        <v>0.25</v>
      </c>
      <c r="I311" s="5">
        <f t="shared" si="280"/>
        <v>26501.2575</v>
      </c>
      <c r="J311" s="7">
        <v>3.42</v>
      </c>
      <c r="K311" s="5">
        <f t="shared" si="285"/>
        <v>90634.30064999999</v>
      </c>
      <c r="L311" s="5">
        <v>10</v>
      </c>
      <c r="M311" s="5">
        <f t="shared" si="281"/>
        <v>9063.4300649999986</v>
      </c>
      <c r="N311" s="5"/>
      <c r="O311" s="5"/>
      <c r="P311" s="9"/>
      <c r="Q311" s="5"/>
      <c r="R311" s="5"/>
      <c r="S311" s="5"/>
      <c r="T311" s="5"/>
      <c r="U311" s="5"/>
      <c r="V311" s="5"/>
      <c r="W311" s="5"/>
      <c r="X311" s="5">
        <f t="shared" si="283"/>
        <v>9063.4300649999986</v>
      </c>
      <c r="Y311" s="5">
        <f t="shared" si="284"/>
        <v>99697.730714999983</v>
      </c>
      <c r="Z311" s="10"/>
      <c r="AA311" s="11"/>
    </row>
    <row r="312" spans="1:27" s="55" customFormat="1" ht="18.600000000000001" customHeight="1">
      <c r="A312" s="71">
        <v>10</v>
      </c>
      <c r="B312" s="3" t="s">
        <v>96</v>
      </c>
      <c r="C312" s="4" t="s">
        <v>134</v>
      </c>
      <c r="D312" s="60">
        <v>12.4</v>
      </c>
      <c r="E312" s="5" t="s">
        <v>46</v>
      </c>
      <c r="F312" s="4">
        <v>17697</v>
      </c>
      <c r="G312" s="7">
        <v>5.21</v>
      </c>
      <c r="H312" s="6">
        <v>1</v>
      </c>
      <c r="I312" s="5">
        <f t="shared" si="280"/>
        <v>92201.37</v>
      </c>
      <c r="J312" s="7">
        <v>3.42</v>
      </c>
      <c r="K312" s="5">
        <f t="shared" si="285"/>
        <v>315328.68539999996</v>
      </c>
      <c r="L312" s="5">
        <v>10</v>
      </c>
      <c r="M312" s="5">
        <f t="shared" si="281"/>
        <v>31532.868539999992</v>
      </c>
      <c r="N312" s="5"/>
      <c r="O312" s="5"/>
      <c r="P312" s="9">
        <v>20</v>
      </c>
      <c r="Q312" s="5">
        <f>P312*F312*H312/100</f>
        <v>3539.4</v>
      </c>
      <c r="R312" s="5"/>
      <c r="S312" s="5"/>
      <c r="T312" s="5"/>
      <c r="U312" s="5"/>
      <c r="V312" s="5"/>
      <c r="W312" s="5"/>
      <c r="X312" s="5">
        <f t="shared" si="283"/>
        <v>35072.26853999999</v>
      </c>
      <c r="Y312" s="5">
        <f t="shared" si="284"/>
        <v>350400.95393999992</v>
      </c>
      <c r="Z312" s="10">
        <v>1</v>
      </c>
      <c r="AA312" s="11">
        <f>K312*Z312</f>
        <v>315328.68539999996</v>
      </c>
    </row>
    <row r="313" spans="1:27" s="55" customFormat="1" ht="18.600000000000001" customHeight="1">
      <c r="A313" s="71">
        <v>11</v>
      </c>
      <c r="B313" s="3" t="s">
        <v>96</v>
      </c>
      <c r="C313" s="4" t="s">
        <v>63</v>
      </c>
      <c r="D313" s="60">
        <v>11.5</v>
      </c>
      <c r="E313" s="5" t="s">
        <v>488</v>
      </c>
      <c r="F313" s="4">
        <v>17697</v>
      </c>
      <c r="G313" s="7">
        <v>5.1100000000000003</v>
      </c>
      <c r="H313" s="6">
        <v>0.5</v>
      </c>
      <c r="I313" s="5">
        <f t="shared" si="280"/>
        <v>45215.835000000006</v>
      </c>
      <c r="J313" s="7">
        <v>3.42</v>
      </c>
      <c r="K313" s="5">
        <f t="shared" si="285"/>
        <v>154638.15570000003</v>
      </c>
      <c r="L313" s="5">
        <v>10</v>
      </c>
      <c r="M313" s="5">
        <f t="shared" si="281"/>
        <v>15463.815570000002</v>
      </c>
      <c r="N313" s="5"/>
      <c r="O313" s="5"/>
      <c r="P313" s="9">
        <v>20</v>
      </c>
      <c r="Q313" s="5">
        <f>P313*F313*H313/100</f>
        <v>1769.7</v>
      </c>
      <c r="R313" s="5"/>
      <c r="S313" s="5"/>
      <c r="T313" s="5"/>
      <c r="U313" s="5"/>
      <c r="V313" s="5"/>
      <c r="W313" s="5"/>
      <c r="X313" s="5">
        <f t="shared" si="283"/>
        <v>17233.515570000003</v>
      </c>
      <c r="Y313" s="5">
        <f t="shared" si="284"/>
        <v>171871.67127000005</v>
      </c>
      <c r="Z313" s="10"/>
      <c r="AA313" s="11"/>
    </row>
    <row r="314" spans="1:27" s="55" customFormat="1" ht="18.600000000000001" customHeight="1">
      <c r="A314" s="71">
        <v>12</v>
      </c>
      <c r="B314" s="3" t="s">
        <v>96</v>
      </c>
      <c r="C314" s="4" t="s">
        <v>21</v>
      </c>
      <c r="D314" s="60">
        <v>18.7</v>
      </c>
      <c r="E314" s="5"/>
      <c r="F314" s="4">
        <v>17697</v>
      </c>
      <c r="G314" s="7">
        <v>4.6100000000000003</v>
      </c>
      <c r="H314" s="6">
        <v>0.5</v>
      </c>
      <c r="I314" s="5">
        <f t="shared" si="280"/>
        <v>40791.585000000006</v>
      </c>
      <c r="J314" s="7">
        <v>3.42</v>
      </c>
      <c r="K314" s="5">
        <f t="shared" si="285"/>
        <v>139507.22070000001</v>
      </c>
      <c r="L314" s="5">
        <v>10</v>
      </c>
      <c r="M314" s="5">
        <f t="shared" si="281"/>
        <v>13950.72207</v>
      </c>
      <c r="N314" s="5"/>
      <c r="O314" s="5"/>
      <c r="P314" s="9">
        <v>20</v>
      </c>
      <c r="Q314" s="5">
        <f>F314*H314*P314/100</f>
        <v>1769.7</v>
      </c>
      <c r="R314" s="5"/>
      <c r="S314" s="5"/>
      <c r="T314" s="5"/>
      <c r="U314" s="5"/>
      <c r="V314" s="5"/>
      <c r="W314" s="5"/>
      <c r="X314" s="5">
        <f t="shared" si="283"/>
        <v>15720.422070000001</v>
      </c>
      <c r="Y314" s="5">
        <f t="shared" si="284"/>
        <v>155227.64277000001</v>
      </c>
      <c r="Z314" s="10"/>
      <c r="AA314" s="11"/>
    </row>
    <row r="315" spans="1:27" s="55" customFormat="1" ht="18.600000000000001" customHeight="1">
      <c r="A315" s="71">
        <v>13</v>
      </c>
      <c r="B315" s="3" t="s">
        <v>97</v>
      </c>
      <c r="C315" s="4" t="s">
        <v>21</v>
      </c>
      <c r="D315" s="4" t="s">
        <v>20</v>
      </c>
      <c r="E315" s="5"/>
      <c r="F315" s="4">
        <v>17697</v>
      </c>
      <c r="G315" s="4">
        <v>4.7699999999999996</v>
      </c>
      <c r="H315" s="6">
        <v>1</v>
      </c>
      <c r="I315" s="5">
        <f t="shared" si="280"/>
        <v>84414.689999999988</v>
      </c>
      <c r="J315" s="7">
        <v>3.42</v>
      </c>
      <c r="K315" s="5">
        <f t="shared" si="285"/>
        <v>288698.23979999998</v>
      </c>
      <c r="L315" s="5">
        <v>10</v>
      </c>
      <c r="M315" s="5">
        <f t="shared" si="281"/>
        <v>28869.823980000001</v>
      </c>
      <c r="N315" s="5"/>
      <c r="O315" s="5"/>
      <c r="P315" s="9">
        <v>60</v>
      </c>
      <c r="Q315" s="5">
        <f>F315*H315*P315/100</f>
        <v>10618.2</v>
      </c>
      <c r="R315" s="5"/>
      <c r="S315" s="5"/>
      <c r="T315" s="5"/>
      <c r="U315" s="5"/>
      <c r="V315" s="5"/>
      <c r="W315" s="5"/>
      <c r="X315" s="5">
        <f t="shared" si="283"/>
        <v>39488.023979999998</v>
      </c>
      <c r="Y315" s="5">
        <f t="shared" si="284"/>
        <v>328186.26377999998</v>
      </c>
      <c r="Z315" s="10">
        <v>1</v>
      </c>
      <c r="AA315" s="11">
        <f>K315*Z315</f>
        <v>288698.23979999998</v>
      </c>
    </row>
    <row r="316" spans="1:27" s="55" customFormat="1" ht="18.600000000000001" customHeight="1">
      <c r="A316" s="71">
        <v>14</v>
      </c>
      <c r="B316" s="3" t="s">
        <v>97</v>
      </c>
      <c r="C316" s="4" t="s">
        <v>21</v>
      </c>
      <c r="D316" s="4" t="s">
        <v>20</v>
      </c>
      <c r="E316" s="5"/>
      <c r="F316" s="4">
        <v>17697</v>
      </c>
      <c r="G316" s="4">
        <v>4.7699999999999996</v>
      </c>
      <c r="H316" s="6">
        <v>0.5</v>
      </c>
      <c r="I316" s="5">
        <f t="shared" si="280"/>
        <v>42207.344999999994</v>
      </c>
      <c r="J316" s="7">
        <v>3.42</v>
      </c>
      <c r="K316" s="5">
        <f t="shared" si="285"/>
        <v>144349.11989999999</v>
      </c>
      <c r="L316" s="5">
        <v>10</v>
      </c>
      <c r="M316" s="5">
        <f t="shared" si="281"/>
        <v>14434.911990000001</v>
      </c>
      <c r="N316" s="5"/>
      <c r="O316" s="5"/>
      <c r="P316" s="9"/>
      <c r="Q316" s="5"/>
      <c r="R316" s="5"/>
      <c r="S316" s="5"/>
      <c r="T316" s="5"/>
      <c r="U316" s="5"/>
      <c r="V316" s="5"/>
      <c r="W316" s="5"/>
      <c r="X316" s="5">
        <f t="shared" si="283"/>
        <v>14434.911990000001</v>
      </c>
      <c r="Y316" s="5">
        <f t="shared" si="284"/>
        <v>158784.03188999998</v>
      </c>
      <c r="Z316" s="10"/>
      <c r="AA316" s="11"/>
    </row>
    <row r="317" spans="1:27" s="55" customFormat="1" ht="18.600000000000001" customHeight="1">
      <c r="A317" s="71">
        <v>15</v>
      </c>
      <c r="B317" s="3" t="s">
        <v>97</v>
      </c>
      <c r="C317" s="4" t="s">
        <v>21</v>
      </c>
      <c r="D317" s="4">
        <v>11.4</v>
      </c>
      <c r="E317" s="5"/>
      <c r="F317" s="4">
        <v>17697</v>
      </c>
      <c r="G317" s="7">
        <v>4.4000000000000004</v>
      </c>
      <c r="H317" s="74">
        <v>0.75</v>
      </c>
      <c r="I317" s="5">
        <f t="shared" si="280"/>
        <v>58400.100000000006</v>
      </c>
      <c r="J317" s="7">
        <v>3.42</v>
      </c>
      <c r="K317" s="5">
        <f t="shared" si="285"/>
        <v>199728.342</v>
      </c>
      <c r="L317" s="5">
        <v>10</v>
      </c>
      <c r="M317" s="5">
        <f t="shared" si="281"/>
        <v>19972.834199999998</v>
      </c>
      <c r="N317" s="5"/>
      <c r="O317" s="5"/>
      <c r="P317" s="9">
        <v>60</v>
      </c>
      <c r="Q317" s="5">
        <f>F317*H317*P317/100</f>
        <v>7963.65</v>
      </c>
      <c r="R317" s="5"/>
      <c r="S317" s="5"/>
      <c r="T317" s="5"/>
      <c r="U317" s="5"/>
      <c r="V317" s="5"/>
      <c r="W317" s="5"/>
      <c r="X317" s="5">
        <f t="shared" si="283"/>
        <v>27936.484199999999</v>
      </c>
      <c r="Y317" s="5">
        <f t="shared" si="284"/>
        <v>227664.82620000001</v>
      </c>
      <c r="Z317" s="10"/>
      <c r="AA317" s="11"/>
    </row>
    <row r="318" spans="1:27" s="55" customFormat="1" ht="18.600000000000001" customHeight="1">
      <c r="A318" s="71">
        <v>16</v>
      </c>
      <c r="B318" s="3" t="s">
        <v>386</v>
      </c>
      <c r="C318" s="113" t="s">
        <v>21</v>
      </c>
      <c r="D318" s="88">
        <v>11.4</v>
      </c>
      <c r="E318" s="72"/>
      <c r="F318" s="4">
        <v>17697</v>
      </c>
      <c r="G318" s="7">
        <v>4.4000000000000004</v>
      </c>
      <c r="H318" s="6">
        <v>0.5</v>
      </c>
      <c r="I318" s="5">
        <f>F318*G318*H318</f>
        <v>38933.4</v>
      </c>
      <c r="J318" s="7">
        <v>3.42</v>
      </c>
      <c r="K318" s="5">
        <f>I318*J318</f>
        <v>133152.228</v>
      </c>
      <c r="L318" s="5">
        <v>10</v>
      </c>
      <c r="M318" s="5">
        <f>K318*L318/100</f>
        <v>13315.2228</v>
      </c>
      <c r="N318" s="5"/>
      <c r="O318" s="5"/>
      <c r="P318" s="9">
        <v>60</v>
      </c>
      <c r="Q318" s="5">
        <f>F318*H318*P318/100</f>
        <v>5309.1</v>
      </c>
      <c r="R318" s="5"/>
      <c r="S318" s="5"/>
      <c r="T318" s="5"/>
      <c r="U318" s="5"/>
      <c r="V318" s="5"/>
      <c r="W318" s="5"/>
      <c r="X318" s="5">
        <f t="shared" si="283"/>
        <v>18624.322800000002</v>
      </c>
      <c r="Y318" s="5">
        <f>K318+X318</f>
        <v>151776.5508</v>
      </c>
      <c r="Z318" s="10"/>
      <c r="AA318" s="11"/>
    </row>
    <row r="319" spans="1:27" s="55" customFormat="1" ht="18.600000000000001" customHeight="1">
      <c r="A319" s="71">
        <v>17</v>
      </c>
      <c r="B319" s="3" t="s">
        <v>386</v>
      </c>
      <c r="C319" s="4" t="s">
        <v>134</v>
      </c>
      <c r="D319" s="4" t="s">
        <v>20</v>
      </c>
      <c r="E319" s="5" t="s">
        <v>46</v>
      </c>
      <c r="F319" s="4">
        <v>17697</v>
      </c>
      <c r="G319" s="4">
        <v>5.54</v>
      </c>
      <c r="H319" s="6">
        <v>0.5</v>
      </c>
      <c r="I319" s="5">
        <f t="shared" si="280"/>
        <v>49020.69</v>
      </c>
      <c r="J319" s="7">
        <v>3.42</v>
      </c>
      <c r="K319" s="5">
        <f>I319*J319</f>
        <v>167650.7598</v>
      </c>
      <c r="L319" s="5">
        <v>10</v>
      </c>
      <c r="M319" s="5">
        <f t="shared" si="281"/>
        <v>16765.075980000001</v>
      </c>
      <c r="N319" s="5"/>
      <c r="O319" s="5"/>
      <c r="P319" s="9">
        <v>60</v>
      </c>
      <c r="Q319" s="5">
        <f>F319*H319*P319/100</f>
        <v>5309.1</v>
      </c>
      <c r="R319" s="5"/>
      <c r="S319" s="5"/>
      <c r="T319" s="5"/>
      <c r="U319" s="5"/>
      <c r="V319" s="5"/>
      <c r="W319" s="5"/>
      <c r="X319" s="5">
        <f t="shared" si="283"/>
        <v>22074.17598</v>
      </c>
      <c r="Y319" s="5">
        <f t="shared" si="284"/>
        <v>189724.93578</v>
      </c>
      <c r="Z319" s="10"/>
      <c r="AA319" s="11"/>
    </row>
    <row r="320" spans="1:27" s="55" customFormat="1" ht="18.600000000000001" customHeight="1">
      <c r="A320" s="71"/>
      <c r="B320" s="62" t="s">
        <v>22</v>
      </c>
      <c r="C320" s="61"/>
      <c r="D320" s="63"/>
      <c r="E320" s="5"/>
      <c r="F320" s="61"/>
      <c r="G320" s="61"/>
      <c r="H320" s="93">
        <f>SUM(H303:H319)</f>
        <v>10</v>
      </c>
      <c r="I320" s="66">
        <f>SUM(I303:I319)</f>
        <v>856225.1024999998</v>
      </c>
      <c r="J320" s="64"/>
      <c r="K320" s="66">
        <f>SUM(K303:K319)</f>
        <v>2928289.8505500001</v>
      </c>
      <c r="L320" s="64"/>
      <c r="M320" s="66">
        <f>SUM(M303:M319)</f>
        <v>292828.98505499994</v>
      </c>
      <c r="N320" s="64"/>
      <c r="O320" s="66">
        <f>SUM(O303:O319)</f>
        <v>0</v>
      </c>
      <c r="P320" s="64"/>
      <c r="Q320" s="66">
        <f>SUM(Q303:Q319)</f>
        <v>94678.950000000012</v>
      </c>
      <c r="R320" s="64"/>
      <c r="S320" s="66">
        <f>SUM(S303:S319)</f>
        <v>0</v>
      </c>
      <c r="T320" s="64"/>
      <c r="U320" s="66">
        <f>SUM(U303:U319)</f>
        <v>14600.025000000001</v>
      </c>
      <c r="V320" s="64"/>
      <c r="W320" s="66">
        <f t="shared" ref="W320:Y320" si="293">SUM(W303:W319)</f>
        <v>0</v>
      </c>
      <c r="X320" s="66">
        <f t="shared" si="293"/>
        <v>402107.96005499997</v>
      </c>
      <c r="Y320" s="66">
        <f t="shared" si="293"/>
        <v>3330397.8106049993</v>
      </c>
      <c r="Z320" s="93">
        <f>SUM(Z303:Z319)</f>
        <v>4</v>
      </c>
      <c r="AA320" s="66">
        <f>SUM(AA303:AA319)</f>
        <v>1037074.2849</v>
      </c>
    </row>
    <row r="321" spans="1:27" s="55" customFormat="1" ht="18.600000000000001" customHeight="1">
      <c r="A321" s="68" t="s">
        <v>23</v>
      </c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70"/>
    </row>
    <row r="322" spans="1:27" s="140" customFormat="1" ht="18.600000000000001" customHeight="1">
      <c r="A322" s="71">
        <v>1</v>
      </c>
      <c r="B322" s="3" t="s">
        <v>377</v>
      </c>
      <c r="C322" s="4" t="s">
        <v>29</v>
      </c>
      <c r="D322" s="60">
        <v>11.4</v>
      </c>
      <c r="E322" s="5" t="s">
        <v>46</v>
      </c>
      <c r="F322" s="4">
        <v>17697</v>
      </c>
      <c r="G322" s="4">
        <v>4.12</v>
      </c>
      <c r="H322" s="6">
        <v>0.5</v>
      </c>
      <c r="I322" s="5">
        <f t="shared" ref="I322" si="294">F322*G322*H322</f>
        <v>36455.82</v>
      </c>
      <c r="J322" s="7">
        <v>2.34</v>
      </c>
      <c r="K322" s="5">
        <f t="shared" ref="K322" si="295">I322*J322</f>
        <v>85306.618799999997</v>
      </c>
      <c r="L322" s="5">
        <v>10</v>
      </c>
      <c r="M322" s="5">
        <f t="shared" ref="M322" si="296">K322*L322/100</f>
        <v>8530.6618799999997</v>
      </c>
      <c r="N322" s="5"/>
      <c r="O322" s="5"/>
      <c r="P322" s="9">
        <v>190</v>
      </c>
      <c r="Q322" s="5">
        <f>F322*H322*P322/100</f>
        <v>16812.150000000001</v>
      </c>
      <c r="R322" s="5"/>
      <c r="S322" s="5"/>
      <c r="T322" s="5">
        <v>30</v>
      </c>
      <c r="U322" s="5">
        <f t="shared" ref="U322" si="297">F322*H322*T322/100</f>
        <v>2654.55</v>
      </c>
      <c r="V322" s="64"/>
      <c r="W322" s="64"/>
      <c r="X322" s="5">
        <f t="shared" ref="X322" si="298">M322+W322+O322+Q322+S322+U322</f>
        <v>27997.36188</v>
      </c>
      <c r="Y322" s="5">
        <f t="shared" ref="Y322" si="299">K322+X322</f>
        <v>113303.98067999999</v>
      </c>
      <c r="Z322" s="10">
        <f>H322</f>
        <v>0.5</v>
      </c>
      <c r="AA322" s="11">
        <f>K322</f>
        <v>85306.618799999997</v>
      </c>
    </row>
    <row r="323" spans="1:27" s="140" customFormat="1" ht="18.600000000000001" customHeight="1">
      <c r="A323" s="71">
        <v>2</v>
      </c>
      <c r="B323" s="3" t="s">
        <v>245</v>
      </c>
      <c r="C323" s="4" t="s">
        <v>29</v>
      </c>
      <c r="D323" s="60">
        <v>11.4</v>
      </c>
      <c r="E323" s="5" t="s">
        <v>46</v>
      </c>
      <c r="F323" s="4">
        <v>17697</v>
      </c>
      <c r="G323" s="4">
        <v>4.12</v>
      </c>
      <c r="H323" s="6">
        <v>0.5</v>
      </c>
      <c r="I323" s="5">
        <f t="shared" ref="I323:I330" si="300">F323*G323*H323</f>
        <v>36455.82</v>
      </c>
      <c r="J323" s="7">
        <v>2.34</v>
      </c>
      <c r="K323" s="5">
        <f t="shared" ref="K323:K330" si="301">I323*J323</f>
        <v>85306.618799999997</v>
      </c>
      <c r="L323" s="5">
        <v>10</v>
      </c>
      <c r="M323" s="5">
        <f t="shared" ref="M323:M330" si="302">K323*L323/100</f>
        <v>8530.6618799999997</v>
      </c>
      <c r="N323" s="5"/>
      <c r="O323" s="5"/>
      <c r="P323" s="9">
        <v>20</v>
      </c>
      <c r="Q323" s="5">
        <f>F323*H323*P323/100</f>
        <v>1769.7</v>
      </c>
      <c r="R323" s="5"/>
      <c r="S323" s="64"/>
      <c r="T323" s="64"/>
      <c r="U323" s="64"/>
      <c r="V323" s="64"/>
      <c r="W323" s="64"/>
      <c r="X323" s="5">
        <f t="shared" ref="X323:X330" si="303">M323+W323+O323+Q323+S323+U323</f>
        <v>10300.36188</v>
      </c>
      <c r="Y323" s="5">
        <f t="shared" ref="Y323:Y330" si="304">K323+X323</f>
        <v>95606.980679999993</v>
      </c>
      <c r="Z323" s="10">
        <v>0.5</v>
      </c>
      <c r="AA323" s="11">
        <f>(K323/H323)*0.5</f>
        <v>85306.618799999997</v>
      </c>
    </row>
    <row r="324" spans="1:27" s="140" customFormat="1" ht="18.600000000000001" customHeight="1">
      <c r="A324" s="71">
        <v>3</v>
      </c>
      <c r="B324" s="3" t="s">
        <v>592</v>
      </c>
      <c r="C324" s="4" t="s">
        <v>29</v>
      </c>
      <c r="D324" s="60">
        <v>11.4</v>
      </c>
      <c r="E324" s="5" t="s">
        <v>46</v>
      </c>
      <c r="F324" s="4">
        <v>17697</v>
      </c>
      <c r="G324" s="4">
        <v>4.12</v>
      </c>
      <c r="H324" s="6">
        <v>0.5</v>
      </c>
      <c r="I324" s="5">
        <f t="shared" ref="I324" si="305">F324*G324*H324</f>
        <v>36455.82</v>
      </c>
      <c r="J324" s="7">
        <v>2.34</v>
      </c>
      <c r="K324" s="5">
        <f t="shared" ref="K324" si="306">I324*J324</f>
        <v>85306.618799999997</v>
      </c>
      <c r="L324" s="5">
        <v>10</v>
      </c>
      <c r="M324" s="5">
        <f t="shared" ref="M324" si="307">K324*L324/100</f>
        <v>8530.6618799999997</v>
      </c>
      <c r="N324" s="5"/>
      <c r="O324" s="5"/>
      <c r="P324" s="9">
        <v>20</v>
      </c>
      <c r="Q324" s="5">
        <f>F324*H324*P324/100</f>
        <v>1769.7</v>
      </c>
      <c r="R324" s="5"/>
      <c r="S324" s="64"/>
      <c r="T324" s="64"/>
      <c r="U324" s="64"/>
      <c r="V324" s="64"/>
      <c r="W324" s="64"/>
      <c r="X324" s="5">
        <f t="shared" ref="X324" si="308">M324+W324+O324+Q324+S324+U324</f>
        <v>10300.36188</v>
      </c>
      <c r="Y324" s="5">
        <f t="shared" ref="Y324" si="309">K324+X324</f>
        <v>95606.980679999993</v>
      </c>
      <c r="Z324" s="10"/>
      <c r="AA324" s="11"/>
    </row>
    <row r="325" spans="1:27" s="140" customFormat="1" ht="18.600000000000001" customHeight="1">
      <c r="A325" s="71">
        <v>4</v>
      </c>
      <c r="B325" s="3" t="s">
        <v>245</v>
      </c>
      <c r="C325" s="4" t="s">
        <v>27</v>
      </c>
      <c r="D325" s="60">
        <v>5.5</v>
      </c>
      <c r="E325" s="5" t="s">
        <v>28</v>
      </c>
      <c r="F325" s="4">
        <v>17697</v>
      </c>
      <c r="G325" s="7">
        <v>3.92</v>
      </c>
      <c r="H325" s="6">
        <v>1</v>
      </c>
      <c r="I325" s="5">
        <f t="shared" si="300"/>
        <v>69372.240000000005</v>
      </c>
      <c r="J325" s="7">
        <v>2.34</v>
      </c>
      <c r="K325" s="5">
        <f t="shared" si="301"/>
        <v>162331.0416</v>
      </c>
      <c r="L325" s="5">
        <v>10</v>
      </c>
      <c r="M325" s="5">
        <f t="shared" si="302"/>
        <v>16233.104159999999</v>
      </c>
      <c r="N325" s="5"/>
      <c r="O325" s="5"/>
      <c r="P325" s="9">
        <v>20</v>
      </c>
      <c r="Q325" s="5">
        <f>F325*H325*P325/100</f>
        <v>3539.4</v>
      </c>
      <c r="R325" s="5"/>
      <c r="S325" s="242"/>
      <c r="T325" s="242"/>
      <c r="U325" s="242"/>
      <c r="V325" s="242"/>
      <c r="W325" s="242"/>
      <c r="X325" s="5">
        <f t="shared" si="303"/>
        <v>19772.50416</v>
      </c>
      <c r="Y325" s="5">
        <f t="shared" si="304"/>
        <v>182103.54576000001</v>
      </c>
      <c r="Z325" s="10">
        <v>1</v>
      </c>
      <c r="AA325" s="11">
        <f>K325*Z325</f>
        <v>162331.0416</v>
      </c>
    </row>
    <row r="326" spans="1:27" s="140" customFormat="1" ht="18.600000000000001" customHeight="1">
      <c r="A326" s="71">
        <v>5</v>
      </c>
      <c r="B326" s="3" t="s">
        <v>592</v>
      </c>
      <c r="C326" s="4" t="s">
        <v>27</v>
      </c>
      <c r="D326" s="60">
        <v>5.5</v>
      </c>
      <c r="E326" s="5" t="s">
        <v>28</v>
      </c>
      <c r="F326" s="4">
        <v>17697</v>
      </c>
      <c r="G326" s="7">
        <v>3.92</v>
      </c>
      <c r="H326" s="74">
        <v>0.25</v>
      </c>
      <c r="I326" s="5">
        <f t="shared" si="300"/>
        <v>17343.060000000001</v>
      </c>
      <c r="J326" s="7">
        <v>2.34</v>
      </c>
      <c r="K326" s="5">
        <f t="shared" si="301"/>
        <v>40582.760399999999</v>
      </c>
      <c r="L326" s="5">
        <v>10</v>
      </c>
      <c r="M326" s="5">
        <f t="shared" si="302"/>
        <v>4058.2760399999997</v>
      </c>
      <c r="N326" s="5"/>
      <c r="O326" s="5"/>
      <c r="P326" s="9">
        <v>20</v>
      </c>
      <c r="Q326" s="5">
        <f>F326*H326*P326/100</f>
        <v>884.85</v>
      </c>
      <c r="R326" s="5"/>
      <c r="S326" s="242"/>
      <c r="T326" s="242"/>
      <c r="U326" s="242"/>
      <c r="V326" s="242"/>
      <c r="W326" s="242"/>
      <c r="X326" s="5">
        <f t="shared" si="303"/>
        <v>4943.1260400000001</v>
      </c>
      <c r="Y326" s="5">
        <f t="shared" si="304"/>
        <v>45525.886440000002</v>
      </c>
      <c r="Z326" s="10"/>
      <c r="AA326" s="11"/>
    </row>
    <row r="327" spans="1:27" s="140" customFormat="1" ht="18.600000000000001" customHeight="1">
      <c r="A327" s="71">
        <v>6</v>
      </c>
      <c r="B327" s="3" t="s">
        <v>592</v>
      </c>
      <c r="C327" s="4" t="s">
        <v>27</v>
      </c>
      <c r="D327" s="60">
        <v>5.5</v>
      </c>
      <c r="E327" s="5" t="s">
        <v>28</v>
      </c>
      <c r="F327" s="4">
        <v>17697</v>
      </c>
      <c r="G327" s="7">
        <v>3.92</v>
      </c>
      <c r="H327" s="74">
        <v>0.25</v>
      </c>
      <c r="I327" s="5">
        <f t="shared" si="300"/>
        <v>17343.060000000001</v>
      </c>
      <c r="J327" s="7">
        <v>2.34</v>
      </c>
      <c r="K327" s="5">
        <f t="shared" si="301"/>
        <v>40582.760399999999</v>
      </c>
      <c r="L327" s="5">
        <v>10</v>
      </c>
      <c r="M327" s="5">
        <f t="shared" si="302"/>
        <v>4058.2760399999997</v>
      </c>
      <c r="N327" s="5"/>
      <c r="O327" s="5"/>
      <c r="P327" s="9"/>
      <c r="Q327" s="5"/>
      <c r="R327" s="5"/>
      <c r="S327" s="210"/>
      <c r="T327" s="210"/>
      <c r="U327" s="210"/>
      <c r="V327" s="210"/>
      <c r="W327" s="210"/>
      <c r="X327" s="5">
        <f t="shared" si="303"/>
        <v>4058.2760399999997</v>
      </c>
      <c r="Y327" s="5">
        <f t="shared" si="304"/>
        <v>44641.036439999996</v>
      </c>
      <c r="Z327" s="243"/>
      <c r="AA327" s="11"/>
    </row>
    <row r="328" spans="1:27" s="140" customFormat="1" ht="18.600000000000001" customHeight="1">
      <c r="A328" s="71">
        <v>7</v>
      </c>
      <c r="B328" s="3" t="s">
        <v>245</v>
      </c>
      <c r="C328" s="4" t="s">
        <v>31</v>
      </c>
      <c r="D328" s="60">
        <v>8.6999999999999993</v>
      </c>
      <c r="E328" s="5"/>
      <c r="F328" s="4">
        <v>17697</v>
      </c>
      <c r="G328" s="4">
        <v>3.53</v>
      </c>
      <c r="H328" s="6">
        <v>1</v>
      </c>
      <c r="I328" s="5">
        <f t="shared" si="300"/>
        <v>62470.409999999996</v>
      </c>
      <c r="J328" s="7">
        <v>2.34</v>
      </c>
      <c r="K328" s="5">
        <f t="shared" si="301"/>
        <v>146180.75939999998</v>
      </c>
      <c r="L328" s="5">
        <v>10</v>
      </c>
      <c r="M328" s="5">
        <f t="shared" si="302"/>
        <v>14618.075939999999</v>
      </c>
      <c r="N328" s="5"/>
      <c r="O328" s="5"/>
      <c r="P328" s="9">
        <v>20</v>
      </c>
      <c r="Q328" s="5">
        <f>F328*H328*P328/100</f>
        <v>3539.4</v>
      </c>
      <c r="R328" s="5"/>
      <c r="S328" s="5"/>
      <c r="T328" s="5"/>
      <c r="U328" s="5"/>
      <c r="V328" s="5"/>
      <c r="W328" s="5"/>
      <c r="X328" s="5">
        <f t="shared" si="303"/>
        <v>18157.47594</v>
      </c>
      <c r="Y328" s="5">
        <f t="shared" si="304"/>
        <v>164338.23533999998</v>
      </c>
      <c r="Z328" s="10">
        <v>1</v>
      </c>
      <c r="AA328" s="11">
        <f>K328*Z328</f>
        <v>146180.75939999998</v>
      </c>
    </row>
    <row r="329" spans="1:27" s="140" customFormat="1" ht="18.600000000000001" customHeight="1">
      <c r="A329" s="71">
        <v>8</v>
      </c>
      <c r="B329" s="3" t="s">
        <v>592</v>
      </c>
      <c r="C329" s="4" t="s">
        <v>31</v>
      </c>
      <c r="D329" s="60">
        <v>8.6999999999999993</v>
      </c>
      <c r="E329" s="5"/>
      <c r="F329" s="4">
        <v>17697</v>
      </c>
      <c r="G329" s="4">
        <v>3.53</v>
      </c>
      <c r="H329" s="74">
        <v>0.25</v>
      </c>
      <c r="I329" s="5">
        <f t="shared" si="300"/>
        <v>15617.602499999999</v>
      </c>
      <c r="J329" s="7">
        <v>2.34</v>
      </c>
      <c r="K329" s="5">
        <f t="shared" si="301"/>
        <v>36545.189849999995</v>
      </c>
      <c r="L329" s="5">
        <v>10</v>
      </c>
      <c r="M329" s="5">
        <f t="shared" si="302"/>
        <v>3654.5189849999997</v>
      </c>
      <c r="N329" s="5"/>
      <c r="O329" s="5"/>
      <c r="P329" s="9"/>
      <c r="Q329" s="5"/>
      <c r="R329" s="5"/>
      <c r="S329" s="5"/>
      <c r="T329" s="5"/>
      <c r="U329" s="5"/>
      <c r="V329" s="5"/>
      <c r="W329" s="5"/>
      <c r="X329" s="5">
        <f t="shared" si="303"/>
        <v>3654.5189849999997</v>
      </c>
      <c r="Y329" s="5">
        <f t="shared" si="304"/>
        <v>40199.708834999998</v>
      </c>
      <c r="Z329" s="10"/>
      <c r="AA329" s="11"/>
    </row>
    <row r="330" spans="1:27" s="140" customFormat="1" ht="18.600000000000001" customHeight="1">
      <c r="A330" s="71">
        <v>9</v>
      </c>
      <c r="B330" s="3" t="s">
        <v>245</v>
      </c>
      <c r="C330" s="4" t="s">
        <v>31</v>
      </c>
      <c r="D330" s="60">
        <v>4.5</v>
      </c>
      <c r="E330" s="5"/>
      <c r="F330" s="4">
        <v>17697</v>
      </c>
      <c r="G330" s="4">
        <v>3.45</v>
      </c>
      <c r="H330" s="6">
        <v>1</v>
      </c>
      <c r="I330" s="5">
        <f t="shared" si="300"/>
        <v>61054.65</v>
      </c>
      <c r="J330" s="7">
        <v>2.34</v>
      </c>
      <c r="K330" s="5">
        <f t="shared" si="301"/>
        <v>142867.88099999999</v>
      </c>
      <c r="L330" s="5">
        <v>10</v>
      </c>
      <c r="M330" s="5">
        <f t="shared" si="302"/>
        <v>14286.7881</v>
      </c>
      <c r="N330" s="5"/>
      <c r="O330" s="5"/>
      <c r="P330" s="9">
        <v>20</v>
      </c>
      <c r="Q330" s="5">
        <f>F330*H330*P330/100</f>
        <v>3539.4</v>
      </c>
      <c r="R330" s="5"/>
      <c r="S330" s="5"/>
      <c r="T330" s="5"/>
      <c r="U330" s="5"/>
      <c r="V330" s="5"/>
      <c r="W330" s="5"/>
      <c r="X330" s="5">
        <f t="shared" si="303"/>
        <v>17826.188099999999</v>
      </c>
      <c r="Y330" s="5">
        <f t="shared" si="304"/>
        <v>160694.06909999999</v>
      </c>
      <c r="Z330" s="10">
        <v>1</v>
      </c>
      <c r="AA330" s="11">
        <f>K330*Z330</f>
        <v>142867.88099999999</v>
      </c>
    </row>
    <row r="331" spans="1:27" s="140" customFormat="1" ht="18.600000000000001" customHeight="1">
      <c r="A331" s="71">
        <v>10</v>
      </c>
      <c r="B331" s="3" t="s">
        <v>592</v>
      </c>
      <c r="C331" s="4" t="s">
        <v>31</v>
      </c>
      <c r="D331" s="60">
        <v>4.5</v>
      </c>
      <c r="E331" s="5"/>
      <c r="F331" s="4">
        <v>17697</v>
      </c>
      <c r="G331" s="4">
        <v>3.45</v>
      </c>
      <c r="H331" s="74">
        <v>0.25</v>
      </c>
      <c r="I331" s="5">
        <f t="shared" ref="I331:I347" si="310">F331*G331*H331</f>
        <v>15263.6625</v>
      </c>
      <c r="J331" s="7">
        <v>2.34</v>
      </c>
      <c r="K331" s="5">
        <f t="shared" ref="K331:K349" si="311">I331*J331</f>
        <v>35716.970249999998</v>
      </c>
      <c r="L331" s="5">
        <v>10</v>
      </c>
      <c r="M331" s="5">
        <f t="shared" ref="M331:M349" si="312">K331*L331/100</f>
        <v>3571.6970249999999</v>
      </c>
      <c r="N331" s="5"/>
      <c r="O331" s="5"/>
      <c r="P331" s="9"/>
      <c r="Q331" s="5"/>
      <c r="R331" s="5"/>
      <c r="S331" s="5"/>
      <c r="T331" s="5"/>
      <c r="U331" s="5"/>
      <c r="V331" s="5"/>
      <c r="W331" s="5"/>
      <c r="X331" s="5">
        <f t="shared" ref="X331:X349" si="313">M331+W331+O331+Q331+S331+U331</f>
        <v>3571.6970249999999</v>
      </c>
      <c r="Y331" s="5">
        <f t="shared" ref="Y331:Y349" si="314">K331+X331</f>
        <v>39288.667275</v>
      </c>
      <c r="Z331" s="10"/>
      <c r="AA331" s="11"/>
    </row>
    <row r="332" spans="1:27" s="140" customFormat="1" ht="18.600000000000001" customHeight="1">
      <c r="A332" s="71">
        <v>11</v>
      </c>
      <c r="B332" s="3" t="s">
        <v>245</v>
      </c>
      <c r="C332" s="4" t="s">
        <v>30</v>
      </c>
      <c r="D332" s="60">
        <v>13.5</v>
      </c>
      <c r="E332" s="5" t="s">
        <v>18</v>
      </c>
      <c r="F332" s="4">
        <v>17697</v>
      </c>
      <c r="G332" s="4">
        <v>4.34</v>
      </c>
      <c r="H332" s="6">
        <v>1</v>
      </c>
      <c r="I332" s="5">
        <f t="shared" si="310"/>
        <v>76804.98</v>
      </c>
      <c r="J332" s="7">
        <v>2.34</v>
      </c>
      <c r="K332" s="5">
        <f t="shared" si="311"/>
        <v>179723.65319999997</v>
      </c>
      <c r="L332" s="5">
        <v>10</v>
      </c>
      <c r="M332" s="5">
        <f t="shared" si="312"/>
        <v>17972.365319999997</v>
      </c>
      <c r="N332" s="5"/>
      <c r="O332" s="5"/>
      <c r="P332" s="9">
        <v>20</v>
      </c>
      <c r="Q332" s="5">
        <f>F332*H332*P332/100</f>
        <v>3539.4</v>
      </c>
      <c r="R332" s="5"/>
      <c r="S332" s="5"/>
      <c r="T332" s="5"/>
      <c r="U332" s="5"/>
      <c r="V332" s="5"/>
      <c r="W332" s="5"/>
      <c r="X332" s="5">
        <f t="shared" si="313"/>
        <v>21511.765319999999</v>
      </c>
      <c r="Y332" s="5">
        <f t="shared" si="314"/>
        <v>201235.41851999998</v>
      </c>
      <c r="Z332" s="10">
        <v>1</v>
      </c>
      <c r="AA332" s="11">
        <f>K332*Z332</f>
        <v>179723.65319999997</v>
      </c>
    </row>
    <row r="333" spans="1:27" s="140" customFormat="1" ht="18.600000000000001" customHeight="1">
      <c r="A333" s="71">
        <v>12</v>
      </c>
      <c r="B333" s="3" t="s">
        <v>592</v>
      </c>
      <c r="C333" s="4" t="s">
        <v>30</v>
      </c>
      <c r="D333" s="60">
        <v>13.5</v>
      </c>
      <c r="E333" s="5" t="s">
        <v>18</v>
      </c>
      <c r="F333" s="4">
        <v>17697</v>
      </c>
      <c r="G333" s="4">
        <v>4.34</v>
      </c>
      <c r="H333" s="74">
        <v>0.25</v>
      </c>
      <c r="I333" s="5">
        <f t="shared" si="310"/>
        <v>19201.244999999999</v>
      </c>
      <c r="J333" s="7">
        <v>2.34</v>
      </c>
      <c r="K333" s="5">
        <f t="shared" si="311"/>
        <v>44930.913299999993</v>
      </c>
      <c r="L333" s="5">
        <v>10</v>
      </c>
      <c r="M333" s="5">
        <f t="shared" si="312"/>
        <v>4493.0913299999993</v>
      </c>
      <c r="N333" s="5"/>
      <c r="O333" s="5"/>
      <c r="P333" s="9"/>
      <c r="Q333" s="5"/>
      <c r="R333" s="5"/>
      <c r="S333" s="5"/>
      <c r="T333" s="5"/>
      <c r="U333" s="5"/>
      <c r="V333" s="5"/>
      <c r="W333" s="5"/>
      <c r="X333" s="5">
        <f t="shared" si="313"/>
        <v>4493.0913299999993</v>
      </c>
      <c r="Y333" s="5">
        <f t="shared" si="314"/>
        <v>49424.004629999996</v>
      </c>
      <c r="Z333" s="10"/>
      <c r="AA333" s="11"/>
    </row>
    <row r="334" spans="1:27" s="140" customFormat="1" ht="18.600000000000001" customHeight="1">
      <c r="A334" s="71">
        <v>13</v>
      </c>
      <c r="B334" s="3" t="s">
        <v>592</v>
      </c>
      <c r="C334" s="4" t="s">
        <v>30</v>
      </c>
      <c r="D334" s="60">
        <v>13.5</v>
      </c>
      <c r="E334" s="5" t="s">
        <v>18</v>
      </c>
      <c r="F334" s="4">
        <v>17697</v>
      </c>
      <c r="G334" s="4">
        <v>4.34</v>
      </c>
      <c r="H334" s="74">
        <v>0.25</v>
      </c>
      <c r="I334" s="5">
        <f t="shared" si="310"/>
        <v>19201.244999999999</v>
      </c>
      <c r="J334" s="7">
        <v>2.34</v>
      </c>
      <c r="K334" s="5">
        <f t="shared" si="311"/>
        <v>44930.913299999993</v>
      </c>
      <c r="L334" s="5">
        <v>10</v>
      </c>
      <c r="M334" s="5">
        <f t="shared" si="312"/>
        <v>4493.0913299999993</v>
      </c>
      <c r="N334" s="5"/>
      <c r="O334" s="5"/>
      <c r="P334" s="9"/>
      <c r="Q334" s="5"/>
      <c r="R334" s="5"/>
      <c r="S334" s="5"/>
      <c r="T334" s="5"/>
      <c r="U334" s="5"/>
      <c r="V334" s="5"/>
      <c r="W334" s="5"/>
      <c r="X334" s="5">
        <f t="shared" si="313"/>
        <v>4493.0913299999993</v>
      </c>
      <c r="Y334" s="5">
        <f t="shared" si="314"/>
        <v>49424.004629999996</v>
      </c>
      <c r="Z334" s="10"/>
      <c r="AA334" s="11"/>
    </row>
    <row r="335" spans="1:27" s="140" customFormat="1" ht="18.600000000000001" customHeight="1">
      <c r="A335" s="71">
        <v>14</v>
      </c>
      <c r="B335" s="3" t="s">
        <v>245</v>
      </c>
      <c r="C335" s="4" t="s">
        <v>31</v>
      </c>
      <c r="D335" s="60">
        <v>7</v>
      </c>
      <c r="E335" s="5"/>
      <c r="F335" s="4">
        <v>17697</v>
      </c>
      <c r="G335" s="4">
        <v>3.53</v>
      </c>
      <c r="H335" s="6">
        <v>1</v>
      </c>
      <c r="I335" s="5">
        <f t="shared" si="310"/>
        <v>62470.409999999996</v>
      </c>
      <c r="J335" s="7">
        <v>2.34</v>
      </c>
      <c r="K335" s="5">
        <f t="shared" si="311"/>
        <v>146180.75939999998</v>
      </c>
      <c r="L335" s="5">
        <v>10</v>
      </c>
      <c r="M335" s="5">
        <f t="shared" si="312"/>
        <v>14618.075939999999</v>
      </c>
      <c r="N335" s="5"/>
      <c r="O335" s="5"/>
      <c r="P335" s="9">
        <v>20</v>
      </c>
      <c r="Q335" s="5">
        <f>F335*H335*P335/100</f>
        <v>3539.4</v>
      </c>
      <c r="R335" s="5"/>
      <c r="S335" s="5"/>
      <c r="T335" s="5"/>
      <c r="U335" s="5"/>
      <c r="V335" s="5"/>
      <c r="W335" s="5"/>
      <c r="X335" s="5">
        <f t="shared" si="313"/>
        <v>18157.47594</v>
      </c>
      <c r="Y335" s="5">
        <f t="shared" si="314"/>
        <v>164338.23533999998</v>
      </c>
      <c r="Z335" s="10">
        <v>1</v>
      </c>
      <c r="AA335" s="11">
        <f t="shared" ref="AA335:AA336" si="315">K335*Z335</f>
        <v>146180.75939999998</v>
      </c>
    </row>
    <row r="336" spans="1:27" s="140" customFormat="1" ht="18.600000000000001" customHeight="1">
      <c r="A336" s="71">
        <v>15</v>
      </c>
      <c r="B336" s="3" t="s">
        <v>245</v>
      </c>
      <c r="C336" s="4" t="s">
        <v>31</v>
      </c>
      <c r="D336" s="60">
        <v>7</v>
      </c>
      <c r="E336" s="5"/>
      <c r="F336" s="4">
        <v>17697</v>
      </c>
      <c r="G336" s="4">
        <v>3.53</v>
      </c>
      <c r="H336" s="6">
        <v>1</v>
      </c>
      <c r="I336" s="5">
        <f t="shared" ref="I336" si="316">F336*G336*H336</f>
        <v>62470.409999999996</v>
      </c>
      <c r="J336" s="7">
        <v>2.34</v>
      </c>
      <c r="K336" s="5">
        <f t="shared" ref="K336" si="317">I336*J336</f>
        <v>146180.75939999998</v>
      </c>
      <c r="L336" s="5">
        <v>10</v>
      </c>
      <c r="M336" s="5">
        <f t="shared" ref="M336" si="318">K336*L336/100</f>
        <v>14618.075939999999</v>
      </c>
      <c r="N336" s="5"/>
      <c r="O336" s="5"/>
      <c r="P336" s="9">
        <v>20</v>
      </c>
      <c r="Q336" s="5">
        <f t="shared" ref="Q336" si="319">F336*H336*P336/100</f>
        <v>3539.4</v>
      </c>
      <c r="R336" s="5"/>
      <c r="S336" s="64"/>
      <c r="T336" s="64"/>
      <c r="U336" s="64"/>
      <c r="V336" s="64"/>
      <c r="W336" s="64"/>
      <c r="X336" s="5">
        <f t="shared" ref="X336" si="320">M336+W336+O336+Q336+S336+U336</f>
        <v>18157.47594</v>
      </c>
      <c r="Y336" s="5">
        <f t="shared" ref="Y336" si="321">K336+X336</f>
        <v>164338.23533999998</v>
      </c>
      <c r="Z336" s="10">
        <v>1</v>
      </c>
      <c r="AA336" s="11">
        <f t="shared" si="315"/>
        <v>146180.75939999998</v>
      </c>
    </row>
    <row r="337" spans="1:27" s="140" customFormat="1" ht="18.600000000000001" customHeight="1">
      <c r="A337" s="71">
        <v>16</v>
      </c>
      <c r="B337" s="3" t="s">
        <v>483</v>
      </c>
      <c r="C337" s="4" t="s">
        <v>30</v>
      </c>
      <c r="D337" s="7">
        <v>20.100000000000001</v>
      </c>
      <c r="E337" s="5" t="s">
        <v>18</v>
      </c>
      <c r="F337" s="4">
        <v>17697</v>
      </c>
      <c r="G337" s="7">
        <v>4.46</v>
      </c>
      <c r="H337" s="6">
        <v>1</v>
      </c>
      <c r="I337" s="5">
        <f t="shared" si="310"/>
        <v>78928.62</v>
      </c>
      <c r="J337" s="7">
        <v>2.34</v>
      </c>
      <c r="K337" s="5">
        <f>I337*J337</f>
        <v>184692.97079999998</v>
      </c>
      <c r="L337" s="5">
        <v>10</v>
      </c>
      <c r="M337" s="5">
        <f t="shared" si="312"/>
        <v>18469.29708</v>
      </c>
      <c r="N337" s="5"/>
      <c r="O337" s="5"/>
      <c r="P337" s="9">
        <v>100</v>
      </c>
      <c r="Q337" s="5">
        <f>F337*H337*P337/100</f>
        <v>17697</v>
      </c>
      <c r="R337" s="5"/>
      <c r="S337" s="5"/>
      <c r="T337" s="5">
        <v>30</v>
      </c>
      <c r="U337" s="5">
        <f t="shared" ref="U337" si="322">F337*H337*T337/100</f>
        <v>5309.1</v>
      </c>
      <c r="V337" s="5"/>
      <c r="W337" s="5"/>
      <c r="X337" s="5">
        <f t="shared" si="313"/>
        <v>41475.397080000002</v>
      </c>
      <c r="Y337" s="5">
        <f t="shared" si="314"/>
        <v>226168.36787999998</v>
      </c>
      <c r="Z337" s="10">
        <v>1</v>
      </c>
      <c r="AA337" s="11">
        <f>K337*Z337</f>
        <v>184692.97079999998</v>
      </c>
    </row>
    <row r="338" spans="1:27" s="140" customFormat="1" ht="18.600000000000001" customHeight="1">
      <c r="A338" s="71">
        <v>17</v>
      </c>
      <c r="B338" s="3" t="s">
        <v>553</v>
      </c>
      <c r="C338" s="4" t="s">
        <v>30</v>
      </c>
      <c r="D338" s="7">
        <v>20.100000000000001</v>
      </c>
      <c r="E338" s="5" t="s">
        <v>18</v>
      </c>
      <c r="F338" s="4">
        <v>17697</v>
      </c>
      <c r="G338" s="7">
        <v>4.46</v>
      </c>
      <c r="H338" s="6">
        <v>0.5</v>
      </c>
      <c r="I338" s="5">
        <f t="shared" si="310"/>
        <v>39464.31</v>
      </c>
      <c r="J338" s="7">
        <v>2.34</v>
      </c>
      <c r="K338" s="5">
        <f t="shared" si="311"/>
        <v>92346.48539999999</v>
      </c>
      <c r="L338" s="5">
        <v>10</v>
      </c>
      <c r="M338" s="5">
        <f t="shared" si="312"/>
        <v>9234.6485400000001</v>
      </c>
      <c r="N338" s="5"/>
      <c r="O338" s="5"/>
      <c r="P338" s="9"/>
      <c r="Q338" s="5"/>
      <c r="R338" s="5"/>
      <c r="S338" s="5"/>
      <c r="T338" s="5"/>
      <c r="U338" s="5"/>
      <c r="V338" s="5"/>
      <c r="W338" s="5"/>
      <c r="X338" s="5">
        <f>M338+W338+O338+Q338+S338+U338</f>
        <v>9234.6485400000001</v>
      </c>
      <c r="Y338" s="5">
        <f t="shared" si="314"/>
        <v>101581.13393999999</v>
      </c>
      <c r="Z338" s="10"/>
      <c r="AA338" s="11"/>
    </row>
    <row r="339" spans="1:27" s="140" customFormat="1" ht="18.600000000000001" customHeight="1">
      <c r="A339" s="71">
        <v>18</v>
      </c>
      <c r="B339" s="3" t="s">
        <v>483</v>
      </c>
      <c r="C339" s="4" t="s">
        <v>30</v>
      </c>
      <c r="D339" s="60">
        <v>24.1</v>
      </c>
      <c r="E339" s="5" t="s">
        <v>18</v>
      </c>
      <c r="F339" s="4">
        <v>17697</v>
      </c>
      <c r="G339" s="4">
        <v>4.46</v>
      </c>
      <c r="H339" s="6">
        <v>1</v>
      </c>
      <c r="I339" s="5">
        <f t="shared" ref="I339" si="323">F339*G339*H339</f>
        <v>78928.62</v>
      </c>
      <c r="J339" s="7">
        <v>2.34</v>
      </c>
      <c r="K339" s="5">
        <f>I339*J339</f>
        <v>184692.97079999998</v>
      </c>
      <c r="L339" s="5">
        <v>10</v>
      </c>
      <c r="M339" s="5">
        <f t="shared" ref="M339" si="324">K339*L339/100</f>
        <v>18469.29708</v>
      </c>
      <c r="N339" s="5"/>
      <c r="O339" s="5"/>
      <c r="P339" s="9">
        <v>100</v>
      </c>
      <c r="Q339" s="5">
        <f>F339*H339*P339/100</f>
        <v>17697</v>
      </c>
      <c r="R339" s="5"/>
      <c r="S339" s="5"/>
      <c r="T339" s="5">
        <v>30</v>
      </c>
      <c r="U339" s="5">
        <f t="shared" ref="U339" si="325">F339*H339*T339/100</f>
        <v>5309.1</v>
      </c>
      <c r="V339" s="5"/>
      <c r="W339" s="5"/>
      <c r="X339" s="5">
        <f t="shared" ref="X339" si="326">M339+W339+O339+Q339+S339+U339</f>
        <v>41475.397080000002</v>
      </c>
      <c r="Y339" s="5">
        <f t="shared" ref="Y339" si="327">K339+X339</f>
        <v>226168.36787999998</v>
      </c>
      <c r="Z339" s="10">
        <v>1</v>
      </c>
      <c r="AA339" s="11">
        <f>K339*Z339</f>
        <v>184692.97079999998</v>
      </c>
    </row>
    <row r="340" spans="1:27" s="140" customFormat="1" ht="18.600000000000001" customHeight="1">
      <c r="A340" s="71">
        <v>19</v>
      </c>
      <c r="B340" s="3" t="s">
        <v>553</v>
      </c>
      <c r="C340" s="4" t="s">
        <v>30</v>
      </c>
      <c r="D340" s="60">
        <v>24.1</v>
      </c>
      <c r="E340" s="5" t="s">
        <v>18</v>
      </c>
      <c r="F340" s="4">
        <v>17697</v>
      </c>
      <c r="G340" s="4">
        <v>4.46</v>
      </c>
      <c r="H340" s="6">
        <v>0.5</v>
      </c>
      <c r="I340" s="5">
        <f t="shared" si="310"/>
        <v>39464.31</v>
      </c>
      <c r="J340" s="7">
        <v>2.34</v>
      </c>
      <c r="K340" s="5">
        <f t="shared" si="311"/>
        <v>92346.48539999999</v>
      </c>
      <c r="L340" s="5">
        <v>10</v>
      </c>
      <c r="M340" s="5">
        <f t="shared" si="312"/>
        <v>9234.6485400000001</v>
      </c>
      <c r="N340" s="5"/>
      <c r="O340" s="5"/>
      <c r="P340" s="9"/>
      <c r="Q340" s="5"/>
      <c r="R340" s="5"/>
      <c r="S340" s="5"/>
      <c r="T340" s="5"/>
      <c r="U340" s="5"/>
      <c r="V340" s="5"/>
      <c r="W340" s="5"/>
      <c r="X340" s="5">
        <f t="shared" si="313"/>
        <v>9234.6485400000001</v>
      </c>
      <c r="Y340" s="5">
        <f t="shared" si="314"/>
        <v>101581.13393999999</v>
      </c>
      <c r="Z340" s="10"/>
      <c r="AA340" s="11"/>
    </row>
    <row r="341" spans="1:27" s="12" customFormat="1" ht="18.600000000000001" customHeight="1">
      <c r="A341" s="71">
        <v>20</v>
      </c>
      <c r="B341" s="3" t="s">
        <v>444</v>
      </c>
      <c r="C341" s="4" t="s">
        <v>31</v>
      </c>
      <c r="D341" s="60">
        <v>2.2999999999999998</v>
      </c>
      <c r="E341" s="5"/>
      <c r="F341" s="4">
        <v>17697</v>
      </c>
      <c r="G341" s="4">
        <v>3.41</v>
      </c>
      <c r="H341" s="60">
        <v>1</v>
      </c>
      <c r="I341" s="5">
        <f>F341*G341*H341</f>
        <v>60346.770000000004</v>
      </c>
      <c r="J341" s="7">
        <v>2.34</v>
      </c>
      <c r="K341" s="5">
        <f t="shared" si="311"/>
        <v>141211.4418</v>
      </c>
      <c r="L341" s="5">
        <v>10</v>
      </c>
      <c r="M341" s="5">
        <f t="shared" si="312"/>
        <v>14121.144180000001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5">
        <f t="shared" si="313"/>
        <v>14121.144180000001</v>
      </c>
      <c r="Y341" s="5">
        <f t="shared" si="314"/>
        <v>155332.58598</v>
      </c>
      <c r="Z341" s="10">
        <v>1</v>
      </c>
      <c r="AA341" s="11">
        <f>K341*Z341</f>
        <v>141211.4418</v>
      </c>
    </row>
    <row r="342" spans="1:27" s="12" customFormat="1" ht="18.600000000000001" customHeight="1">
      <c r="A342" s="71">
        <v>21</v>
      </c>
      <c r="B342" s="3" t="s">
        <v>444</v>
      </c>
      <c r="C342" s="4" t="s">
        <v>30</v>
      </c>
      <c r="D342" s="60" t="s">
        <v>20</v>
      </c>
      <c r="E342" s="5" t="s">
        <v>18</v>
      </c>
      <c r="F342" s="4">
        <v>17697</v>
      </c>
      <c r="G342" s="4">
        <v>4.53</v>
      </c>
      <c r="H342" s="60">
        <v>1</v>
      </c>
      <c r="I342" s="5">
        <f>F342*G342*H342</f>
        <v>80167.41</v>
      </c>
      <c r="J342" s="7">
        <v>2.34</v>
      </c>
      <c r="K342" s="5">
        <f t="shared" si="311"/>
        <v>187591.73939999999</v>
      </c>
      <c r="L342" s="5">
        <v>10</v>
      </c>
      <c r="M342" s="5">
        <f t="shared" si="312"/>
        <v>18759.173939999997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>
        <f t="shared" si="313"/>
        <v>18759.173939999997</v>
      </c>
      <c r="Y342" s="5">
        <f t="shared" si="314"/>
        <v>206350.91334</v>
      </c>
      <c r="Z342" s="10">
        <v>1</v>
      </c>
      <c r="AA342" s="11">
        <f>K342*Z342</f>
        <v>187591.73939999999</v>
      </c>
    </row>
    <row r="343" spans="1:27" s="140" customFormat="1" ht="18.600000000000001" customHeight="1">
      <c r="A343" s="71">
        <v>22</v>
      </c>
      <c r="B343" s="3" t="s">
        <v>445</v>
      </c>
      <c r="C343" s="4" t="s">
        <v>30</v>
      </c>
      <c r="D343" s="4" t="s">
        <v>20</v>
      </c>
      <c r="E343" s="5" t="s">
        <v>18</v>
      </c>
      <c r="F343" s="4">
        <v>17697</v>
      </c>
      <c r="G343" s="4">
        <v>4.53</v>
      </c>
      <c r="H343" s="6">
        <v>1</v>
      </c>
      <c r="I343" s="5">
        <f t="shared" si="310"/>
        <v>80167.41</v>
      </c>
      <c r="J343" s="7">
        <v>2.34</v>
      </c>
      <c r="K343" s="5">
        <f t="shared" si="311"/>
        <v>187591.73939999999</v>
      </c>
      <c r="L343" s="5">
        <v>10</v>
      </c>
      <c r="M343" s="5">
        <f t="shared" si="312"/>
        <v>18759.173939999997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>
        <f t="shared" si="313"/>
        <v>18759.173939999997</v>
      </c>
      <c r="Y343" s="5">
        <f t="shared" si="314"/>
        <v>206350.91334</v>
      </c>
      <c r="Z343" s="10">
        <v>1</v>
      </c>
      <c r="AA343" s="11">
        <f>K343*Z343</f>
        <v>187591.73939999999</v>
      </c>
    </row>
    <row r="344" spans="1:27" s="140" customFormat="1" ht="18.600000000000001" customHeight="1">
      <c r="A344" s="71">
        <v>23</v>
      </c>
      <c r="B344" s="3" t="s">
        <v>591</v>
      </c>
      <c r="C344" s="4" t="s">
        <v>31</v>
      </c>
      <c r="D344" s="4" t="s">
        <v>20</v>
      </c>
      <c r="E344" s="5" t="s">
        <v>18</v>
      </c>
      <c r="F344" s="4">
        <v>17697</v>
      </c>
      <c r="G344" s="4">
        <v>4.53</v>
      </c>
      <c r="H344" s="74">
        <v>0.25</v>
      </c>
      <c r="I344" s="5">
        <f t="shared" ref="I344" si="328">F344*G344*H344</f>
        <v>20041.852500000001</v>
      </c>
      <c r="J344" s="7">
        <v>2.34</v>
      </c>
      <c r="K344" s="5">
        <f t="shared" ref="K344" si="329">I344*J344</f>
        <v>46897.934849999998</v>
      </c>
      <c r="L344" s="5">
        <v>10</v>
      </c>
      <c r="M344" s="5">
        <f t="shared" ref="M344" si="330">K344*L344/100</f>
        <v>4689.7934849999992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>
        <f>M344+W344+O344+Q344+S344+U344</f>
        <v>4689.7934849999992</v>
      </c>
      <c r="Y344" s="5">
        <f t="shared" ref="Y344" si="331">K344+X344</f>
        <v>51587.728335</v>
      </c>
      <c r="Z344" s="93"/>
      <c r="AA344" s="11"/>
    </row>
    <row r="345" spans="1:27" s="140" customFormat="1" ht="18.600000000000001" customHeight="1">
      <c r="A345" s="71">
        <v>24</v>
      </c>
      <c r="B345" s="3" t="s">
        <v>590</v>
      </c>
      <c r="C345" s="4" t="s">
        <v>27</v>
      </c>
      <c r="D345" s="60">
        <v>9.6</v>
      </c>
      <c r="E345" s="5" t="s">
        <v>28</v>
      </c>
      <c r="F345" s="4">
        <v>17697</v>
      </c>
      <c r="G345" s="4">
        <v>3.53</v>
      </c>
      <c r="H345" s="74">
        <v>0.25</v>
      </c>
      <c r="I345" s="5">
        <f t="shared" si="310"/>
        <v>15617.602499999999</v>
      </c>
      <c r="J345" s="7">
        <v>2.34</v>
      </c>
      <c r="K345" s="5">
        <f t="shared" si="311"/>
        <v>36545.189849999995</v>
      </c>
      <c r="L345" s="5">
        <v>10</v>
      </c>
      <c r="M345" s="5">
        <f t="shared" si="312"/>
        <v>3654.5189849999997</v>
      </c>
      <c r="N345" s="5"/>
      <c r="O345" s="5"/>
      <c r="P345" s="9"/>
      <c r="Q345" s="5"/>
      <c r="R345" s="5"/>
      <c r="S345" s="5"/>
      <c r="T345" s="5"/>
      <c r="U345" s="5"/>
      <c r="V345" s="5"/>
      <c r="W345" s="5"/>
      <c r="X345" s="5">
        <f t="shared" si="313"/>
        <v>3654.5189849999997</v>
      </c>
      <c r="Y345" s="5">
        <f t="shared" si="314"/>
        <v>40199.708834999998</v>
      </c>
      <c r="Z345" s="10"/>
      <c r="AA345" s="11"/>
    </row>
    <row r="346" spans="1:27" s="140" customFormat="1" ht="18.600000000000001" customHeight="1">
      <c r="A346" s="71">
        <v>25</v>
      </c>
      <c r="B346" s="3" t="s">
        <v>98</v>
      </c>
      <c r="C346" s="4" t="s">
        <v>31</v>
      </c>
      <c r="D346" s="60">
        <v>7.4</v>
      </c>
      <c r="E346" s="5"/>
      <c r="F346" s="4">
        <v>17697</v>
      </c>
      <c r="G346" s="7">
        <v>3.53</v>
      </c>
      <c r="H346" s="6">
        <v>0.5</v>
      </c>
      <c r="I346" s="5">
        <f t="shared" ref="I346" si="332">F346*G346*H346</f>
        <v>31235.204999999998</v>
      </c>
      <c r="J346" s="7">
        <v>2.34</v>
      </c>
      <c r="K346" s="5">
        <f t="shared" ref="K346" si="333">I346*J346</f>
        <v>73090.37969999999</v>
      </c>
      <c r="L346" s="5">
        <v>10</v>
      </c>
      <c r="M346" s="5">
        <f t="shared" ref="M346" si="334">K346*L346/100</f>
        <v>7309.0379699999994</v>
      </c>
      <c r="N346" s="5"/>
      <c r="O346" s="5"/>
      <c r="P346" s="9">
        <v>60</v>
      </c>
      <c r="Q346" s="5">
        <f>F346*H346*P346/100</f>
        <v>5309.1</v>
      </c>
      <c r="R346" s="5"/>
      <c r="S346" s="5"/>
      <c r="T346" s="5"/>
      <c r="U346" s="5"/>
      <c r="V346" s="5"/>
      <c r="W346" s="5"/>
      <c r="X346" s="5">
        <f t="shared" ref="X346" si="335">M346+W346+O346+Q346+S346+U346</f>
        <v>12618.13797</v>
      </c>
      <c r="Y346" s="5">
        <f t="shared" ref="Y346" si="336">K346+X346</f>
        <v>85708.517669999987</v>
      </c>
      <c r="Z346" s="10"/>
      <c r="AA346" s="11"/>
    </row>
    <row r="347" spans="1:27" s="140" customFormat="1" ht="18.600000000000001" customHeight="1">
      <c r="A347" s="71">
        <v>26</v>
      </c>
      <c r="B347" s="3" t="s">
        <v>98</v>
      </c>
      <c r="C347" s="4" t="s">
        <v>31</v>
      </c>
      <c r="D347" s="60">
        <v>7</v>
      </c>
      <c r="E347" s="5"/>
      <c r="F347" s="4">
        <v>17697</v>
      </c>
      <c r="G347" s="4">
        <v>3.53</v>
      </c>
      <c r="H347" s="74">
        <v>0.25</v>
      </c>
      <c r="I347" s="5">
        <f t="shared" si="310"/>
        <v>15617.602499999999</v>
      </c>
      <c r="J347" s="7">
        <v>2.34</v>
      </c>
      <c r="K347" s="5">
        <f t="shared" si="311"/>
        <v>36545.189849999995</v>
      </c>
      <c r="L347" s="5">
        <v>10</v>
      </c>
      <c r="M347" s="5">
        <f t="shared" si="312"/>
        <v>3654.5189849999997</v>
      </c>
      <c r="N347" s="5"/>
      <c r="O347" s="5"/>
      <c r="P347" s="9">
        <v>60</v>
      </c>
      <c r="Q347" s="5">
        <f>F347*H347*P347/100</f>
        <v>2654.55</v>
      </c>
      <c r="R347" s="5"/>
      <c r="S347" s="5"/>
      <c r="T347" s="5"/>
      <c r="U347" s="5"/>
      <c r="V347" s="5"/>
      <c r="W347" s="5"/>
      <c r="X347" s="5">
        <f t="shared" si="313"/>
        <v>6309.0689849999999</v>
      </c>
      <c r="Y347" s="5">
        <f t="shared" si="314"/>
        <v>42854.258834999993</v>
      </c>
      <c r="Z347" s="10"/>
      <c r="AA347" s="11"/>
    </row>
    <row r="348" spans="1:27" s="140" customFormat="1" ht="18.600000000000001" customHeight="1">
      <c r="A348" s="71">
        <v>27</v>
      </c>
      <c r="B348" s="3" t="s">
        <v>463</v>
      </c>
      <c r="C348" s="4" t="s">
        <v>31</v>
      </c>
      <c r="D348" s="60">
        <v>14.5</v>
      </c>
      <c r="E348" s="5"/>
      <c r="F348" s="4">
        <v>17697</v>
      </c>
      <c r="G348" s="4">
        <v>3.61</v>
      </c>
      <c r="H348" s="6">
        <v>1</v>
      </c>
      <c r="I348" s="5">
        <f>F348*G348*H348</f>
        <v>63886.17</v>
      </c>
      <c r="J348" s="7">
        <v>2.34</v>
      </c>
      <c r="K348" s="5">
        <f t="shared" si="311"/>
        <v>149493.6378</v>
      </c>
      <c r="L348" s="5">
        <v>10</v>
      </c>
      <c r="M348" s="5">
        <f t="shared" si="312"/>
        <v>14949.36378</v>
      </c>
      <c r="N348" s="5"/>
      <c r="O348" s="5"/>
      <c r="P348" s="9">
        <v>20</v>
      </c>
      <c r="Q348" s="5">
        <f>F348*H348*P348/100</f>
        <v>3539.4</v>
      </c>
      <c r="R348" s="5"/>
      <c r="S348" s="5"/>
      <c r="T348" s="5"/>
      <c r="U348" s="5"/>
      <c r="V348" s="5"/>
      <c r="W348" s="5"/>
      <c r="X348" s="5">
        <f>M348+W348+O348+Q348+S348+U348</f>
        <v>18488.763780000001</v>
      </c>
      <c r="Y348" s="5">
        <f t="shared" si="314"/>
        <v>167982.40158000001</v>
      </c>
      <c r="Z348" s="10">
        <v>1</v>
      </c>
      <c r="AA348" s="11">
        <f>K348*Z348</f>
        <v>149493.6378</v>
      </c>
    </row>
    <row r="349" spans="1:27" s="140" customFormat="1" ht="18.600000000000001" customHeight="1">
      <c r="A349" s="71">
        <v>28</v>
      </c>
      <c r="B349" s="3" t="s">
        <v>463</v>
      </c>
      <c r="C349" s="4" t="s">
        <v>31</v>
      </c>
      <c r="D349" s="60">
        <v>14.5</v>
      </c>
      <c r="E349" s="5"/>
      <c r="F349" s="4">
        <v>17697</v>
      </c>
      <c r="G349" s="4">
        <v>3.61</v>
      </c>
      <c r="H349" s="74">
        <v>0.25</v>
      </c>
      <c r="I349" s="5">
        <f>F349*G349*H349</f>
        <v>15971.5425</v>
      </c>
      <c r="J349" s="7">
        <v>2.34</v>
      </c>
      <c r="K349" s="5">
        <f t="shared" si="311"/>
        <v>37373.409449999999</v>
      </c>
      <c r="L349" s="5">
        <v>10</v>
      </c>
      <c r="M349" s="5">
        <f t="shared" si="312"/>
        <v>3737.3409449999999</v>
      </c>
      <c r="N349" s="5"/>
      <c r="O349" s="5"/>
      <c r="P349" s="9"/>
      <c r="Q349" s="5"/>
      <c r="R349" s="5"/>
      <c r="S349" s="5"/>
      <c r="T349" s="5"/>
      <c r="U349" s="5"/>
      <c r="V349" s="5"/>
      <c r="W349" s="5"/>
      <c r="X349" s="5">
        <f t="shared" si="313"/>
        <v>3737.3409449999999</v>
      </c>
      <c r="Y349" s="5">
        <f t="shared" si="314"/>
        <v>41110.750394999995</v>
      </c>
      <c r="Z349" s="10"/>
      <c r="AA349" s="11"/>
    </row>
    <row r="350" spans="1:27" s="140" customFormat="1" ht="18.600000000000001" customHeight="1">
      <c r="A350" s="71"/>
      <c r="B350" s="62" t="s">
        <v>22</v>
      </c>
      <c r="C350" s="61"/>
      <c r="D350" s="63"/>
      <c r="E350" s="5"/>
      <c r="F350" s="61"/>
      <c r="G350" s="61"/>
      <c r="H350" s="65">
        <f>SUM(H322:H349)</f>
        <v>17.5</v>
      </c>
      <c r="I350" s="66">
        <f>SUM(I322:I349)</f>
        <v>1227817.8600000001</v>
      </c>
      <c r="J350" s="66"/>
      <c r="K350" s="66">
        <f>SUM(K322:K349)</f>
        <v>2873093.7923999997</v>
      </c>
      <c r="L350" s="66"/>
      <c r="M350" s="66">
        <f>SUM(M322:M349)</f>
        <v>287309.37923999998</v>
      </c>
      <c r="N350" s="66"/>
      <c r="O350" s="66">
        <f>SUM(O322:O349)</f>
        <v>0</v>
      </c>
      <c r="P350" s="66"/>
      <c r="Q350" s="66">
        <f>SUM(Q322:Q349)</f>
        <v>89369.85000000002</v>
      </c>
      <c r="R350" s="66"/>
      <c r="S350" s="66">
        <f>SUM(S322:S349)</f>
        <v>0</v>
      </c>
      <c r="T350" s="66"/>
      <c r="U350" s="66">
        <f>SUM(U322:U349)</f>
        <v>13272.75</v>
      </c>
      <c r="V350" s="66"/>
      <c r="W350" s="66">
        <f t="shared" ref="W350:Y350" si="337">SUM(W322:W349)</f>
        <v>0</v>
      </c>
      <c r="X350" s="66">
        <f t="shared" si="337"/>
        <v>389951.97923999996</v>
      </c>
      <c r="Y350" s="66">
        <f t="shared" si="337"/>
        <v>3263045.7716399999</v>
      </c>
      <c r="Z350" s="65">
        <f>SUM(Z322:Z349)</f>
        <v>13</v>
      </c>
      <c r="AA350" s="66">
        <f>SUM(AA322:AA349)</f>
        <v>2129352.5915999999</v>
      </c>
    </row>
    <row r="351" spans="1:27" s="55" customFormat="1" ht="18.600000000000001" customHeight="1">
      <c r="A351" s="68" t="s">
        <v>32</v>
      </c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70"/>
    </row>
    <row r="352" spans="1:27" s="140" customFormat="1" ht="18.600000000000001" customHeight="1">
      <c r="A352" s="71">
        <v>1</v>
      </c>
      <c r="B352" s="3" t="s">
        <v>99</v>
      </c>
      <c r="C352" s="4">
        <v>4</v>
      </c>
      <c r="D352" s="4"/>
      <c r="E352" s="5"/>
      <c r="F352" s="4">
        <v>17697</v>
      </c>
      <c r="G352" s="4">
        <v>2.89</v>
      </c>
      <c r="H352" s="6">
        <v>1</v>
      </c>
      <c r="I352" s="5">
        <f>F352*G352*H352</f>
        <v>51144.33</v>
      </c>
      <c r="J352" s="7">
        <v>1.45</v>
      </c>
      <c r="K352" s="8">
        <f t="shared" ref="K352:K354" si="338">I352*J352</f>
        <v>74159.2785</v>
      </c>
      <c r="L352" s="5">
        <v>10</v>
      </c>
      <c r="M352" s="5">
        <f>K352*L352/100</f>
        <v>7415.92785</v>
      </c>
      <c r="N352" s="4"/>
      <c r="O352" s="5"/>
      <c r="P352" s="9">
        <v>20</v>
      </c>
      <c r="Q352" s="5">
        <f>F352*H352*P352/100</f>
        <v>3539.4</v>
      </c>
      <c r="R352" s="5"/>
      <c r="S352" s="5"/>
      <c r="T352" s="5">
        <v>30</v>
      </c>
      <c r="U352" s="5">
        <f t="shared" ref="U352" si="339">F352*H352*T352/100</f>
        <v>5309.1</v>
      </c>
      <c r="V352" s="5"/>
      <c r="W352" s="5"/>
      <c r="X352" s="5">
        <f t="shared" ref="X352:X354" si="340">M352+W352+O352+Q352+S352+U352</f>
        <v>16264.42785</v>
      </c>
      <c r="Y352" s="5">
        <f>K352+X352</f>
        <v>90423.706349999993</v>
      </c>
      <c r="Z352" s="10">
        <v>1</v>
      </c>
      <c r="AA352" s="11">
        <f>K352*Z352</f>
        <v>74159.2785</v>
      </c>
    </row>
    <row r="353" spans="1:27" s="140" customFormat="1" ht="18.600000000000001" customHeight="1">
      <c r="A353" s="71">
        <v>2</v>
      </c>
      <c r="B353" s="3" t="s">
        <v>99</v>
      </c>
      <c r="C353" s="4">
        <v>4</v>
      </c>
      <c r="D353" s="4"/>
      <c r="E353" s="5"/>
      <c r="F353" s="4">
        <v>17697</v>
      </c>
      <c r="G353" s="4">
        <v>2.89</v>
      </c>
      <c r="H353" s="74">
        <v>0.25</v>
      </c>
      <c r="I353" s="5">
        <f>F353*G353*H353</f>
        <v>12786.0825</v>
      </c>
      <c r="J353" s="7">
        <v>1.45</v>
      </c>
      <c r="K353" s="8">
        <f t="shared" si="338"/>
        <v>18539.819625</v>
      </c>
      <c r="L353" s="5">
        <v>10</v>
      </c>
      <c r="M353" s="5">
        <f>K353*L353/100</f>
        <v>1853.9819625</v>
      </c>
      <c r="N353" s="4"/>
      <c r="O353" s="5"/>
      <c r="P353" s="9"/>
      <c r="Q353" s="5"/>
      <c r="R353" s="5"/>
      <c r="S353" s="5"/>
      <c r="T353" s="5"/>
      <c r="U353" s="5"/>
      <c r="V353" s="5"/>
      <c r="W353" s="5"/>
      <c r="X353" s="5">
        <f t="shared" si="340"/>
        <v>1853.9819625</v>
      </c>
      <c r="Y353" s="5">
        <f>K353+X353</f>
        <v>20393.801587499998</v>
      </c>
      <c r="Z353" s="10"/>
      <c r="AA353" s="11"/>
    </row>
    <row r="354" spans="1:27" s="140" customFormat="1" ht="18.600000000000001" customHeight="1">
      <c r="A354" s="71">
        <v>3</v>
      </c>
      <c r="B354" s="3" t="s">
        <v>100</v>
      </c>
      <c r="C354" s="4">
        <v>4</v>
      </c>
      <c r="D354" s="7"/>
      <c r="E354" s="5"/>
      <c r="F354" s="4">
        <v>17697</v>
      </c>
      <c r="G354" s="7">
        <v>2.89</v>
      </c>
      <c r="H354" s="6">
        <v>1</v>
      </c>
      <c r="I354" s="5">
        <f>F354*G354*H354</f>
        <v>51144.33</v>
      </c>
      <c r="J354" s="7">
        <v>1.45</v>
      </c>
      <c r="K354" s="8">
        <f t="shared" si="338"/>
        <v>74159.2785</v>
      </c>
      <c r="L354" s="5">
        <v>10</v>
      </c>
      <c r="M354" s="5">
        <f>K354*L354/100</f>
        <v>7415.92785</v>
      </c>
      <c r="N354" s="4"/>
      <c r="O354" s="5"/>
      <c r="P354" s="9">
        <v>20</v>
      </c>
      <c r="Q354" s="5">
        <f>F354*H354*P354/100</f>
        <v>3539.4</v>
      </c>
      <c r="R354" s="5"/>
      <c r="S354" s="5"/>
      <c r="T354" s="5">
        <v>30</v>
      </c>
      <c r="U354" s="5">
        <f t="shared" ref="U354" si="341">F354*H354*T354/100</f>
        <v>5309.1</v>
      </c>
      <c r="V354" s="5"/>
      <c r="W354" s="5"/>
      <c r="X354" s="5">
        <f t="shared" si="340"/>
        <v>16264.42785</v>
      </c>
      <c r="Y354" s="5">
        <f>K354+X354</f>
        <v>90423.706349999993</v>
      </c>
      <c r="Z354" s="10">
        <v>1</v>
      </c>
      <c r="AA354" s="11">
        <f>K354*Z354</f>
        <v>74159.2785</v>
      </c>
    </row>
    <row r="355" spans="1:27" s="140" customFormat="1" ht="18.600000000000001" customHeight="1">
      <c r="A355" s="71"/>
      <c r="B355" s="62" t="s">
        <v>22</v>
      </c>
      <c r="C355" s="61"/>
      <c r="D355" s="63"/>
      <c r="E355" s="5"/>
      <c r="F355" s="61"/>
      <c r="G355" s="61"/>
      <c r="H355" s="75">
        <f>SUM(H352:H354)</f>
        <v>2.25</v>
      </c>
      <c r="I355" s="66">
        <f>SUM(I352:I354)</f>
        <v>115074.74250000001</v>
      </c>
      <c r="J355" s="66"/>
      <c r="K355" s="66">
        <f>SUM(K352:K354)</f>
        <v>166858.376625</v>
      </c>
      <c r="L355" s="66"/>
      <c r="M355" s="66">
        <f>SUM(M352:M354)</f>
        <v>16685.837662500002</v>
      </c>
      <c r="N355" s="66"/>
      <c r="O355" s="66">
        <f>SUM(O352:O354)</f>
        <v>0</v>
      </c>
      <c r="P355" s="66"/>
      <c r="Q355" s="66">
        <f>SUM(Q352:Q354)</f>
        <v>7078.8</v>
      </c>
      <c r="R355" s="66"/>
      <c r="S355" s="66">
        <f>SUM(S352:S354)</f>
        <v>0</v>
      </c>
      <c r="T355" s="66"/>
      <c r="U355" s="66">
        <f>SUM(U352:U354)</f>
        <v>10618.2</v>
      </c>
      <c r="V355" s="66"/>
      <c r="W355" s="66">
        <f t="shared" ref="W355:Y355" si="342">SUM(W352:W354)</f>
        <v>0</v>
      </c>
      <c r="X355" s="66">
        <f t="shared" si="342"/>
        <v>34382.837662500002</v>
      </c>
      <c r="Y355" s="66">
        <f t="shared" si="342"/>
        <v>201241.21428749998</v>
      </c>
      <c r="Z355" s="93">
        <f t="shared" ref="Z355" si="343">SUM(Z352:Z354)</f>
        <v>2</v>
      </c>
      <c r="AA355" s="153">
        <f>SUM(AA352:AA354)</f>
        <v>148318.557</v>
      </c>
    </row>
    <row r="356" spans="1:27" s="140" customFormat="1" ht="18.600000000000001" customHeight="1" thickBot="1">
      <c r="A356" s="212"/>
      <c r="B356" s="213" t="s">
        <v>314</v>
      </c>
      <c r="C356" s="214"/>
      <c r="D356" s="215"/>
      <c r="E356" s="244"/>
      <c r="F356" s="214"/>
      <c r="G356" s="214"/>
      <c r="H356" s="216">
        <f>H320+H350+H355</f>
        <v>29.75</v>
      </c>
      <c r="I356" s="161">
        <f>I320+I350+I355</f>
        <v>2199117.7050000001</v>
      </c>
      <c r="J356" s="161"/>
      <c r="K356" s="161">
        <f>K320+K350+K355</f>
        <v>5968242.0195749998</v>
      </c>
      <c r="L356" s="161"/>
      <c r="M356" s="161">
        <f>M320+M350+M355</f>
        <v>596824.20195749996</v>
      </c>
      <c r="N356" s="161"/>
      <c r="O356" s="161">
        <f>O320+O350+O355</f>
        <v>0</v>
      </c>
      <c r="P356" s="161"/>
      <c r="Q356" s="161">
        <f>Q320+Q350+Q355</f>
        <v>191127.60000000003</v>
      </c>
      <c r="R356" s="161"/>
      <c r="S356" s="161">
        <f>S320+S350+S355</f>
        <v>0</v>
      </c>
      <c r="T356" s="161"/>
      <c r="U356" s="161">
        <f>U320+U350+U355</f>
        <v>38490.975000000006</v>
      </c>
      <c r="V356" s="161"/>
      <c r="W356" s="161">
        <f>W320+W350+W355</f>
        <v>0</v>
      </c>
      <c r="X356" s="161">
        <f>X320+X350+X355</f>
        <v>826442.77695749991</v>
      </c>
      <c r="Y356" s="161">
        <f>Y320+Y350+Y355</f>
        <v>6794684.7965324996</v>
      </c>
      <c r="Z356" s="245">
        <f>Z320+Z350+Z355</f>
        <v>19</v>
      </c>
      <c r="AA356" s="218">
        <f>AA320+AA350+AA355</f>
        <v>3314745.4334999998</v>
      </c>
    </row>
    <row r="357" spans="1:27" s="55" customFormat="1" ht="18.600000000000001" customHeight="1">
      <c r="A357" s="246" t="s">
        <v>101</v>
      </c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7"/>
      <c r="Z357" s="247"/>
      <c r="AA357" s="248"/>
    </row>
    <row r="358" spans="1:27" s="55" customFormat="1" ht="18.600000000000001" customHeight="1">
      <c r="A358" s="128" t="s">
        <v>14</v>
      </c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29"/>
    </row>
    <row r="359" spans="1:27" s="55" customFormat="1" ht="18.600000000000001" customHeight="1">
      <c r="A359" s="71">
        <v>1</v>
      </c>
      <c r="B359" s="3" t="s">
        <v>139</v>
      </c>
      <c r="C359" s="4" t="s">
        <v>134</v>
      </c>
      <c r="D359" s="60">
        <v>10.4</v>
      </c>
      <c r="E359" s="5" t="s">
        <v>46</v>
      </c>
      <c r="F359" s="4">
        <v>17697</v>
      </c>
      <c r="G359" s="4">
        <v>5.21</v>
      </c>
      <c r="H359" s="6">
        <v>1</v>
      </c>
      <c r="I359" s="5">
        <f>F359*G359*H359</f>
        <v>92201.37</v>
      </c>
      <c r="J359" s="7">
        <v>3.42</v>
      </c>
      <c r="K359" s="5">
        <f>I359*J359</f>
        <v>315328.68539999996</v>
      </c>
      <c r="L359" s="5">
        <v>10</v>
      </c>
      <c r="M359" s="5">
        <f t="shared" ref="M359:M404" si="344">K359*L359/100</f>
        <v>31532.868539999992</v>
      </c>
      <c r="N359" s="5"/>
      <c r="O359" s="5"/>
      <c r="P359" s="9"/>
      <c r="Q359" s="5"/>
      <c r="R359" s="5"/>
      <c r="S359" s="5"/>
      <c r="T359" s="5"/>
      <c r="U359" s="5"/>
      <c r="V359" s="5"/>
      <c r="W359" s="5"/>
      <c r="X359" s="5">
        <f t="shared" ref="X359:X404" si="345">M359+W359+O359+Q359+S359+U359</f>
        <v>31532.868539999992</v>
      </c>
      <c r="Y359" s="5">
        <f t="shared" ref="Y359:Y404" si="346">K359+X359</f>
        <v>346861.55393999995</v>
      </c>
      <c r="Z359" s="10">
        <v>1</v>
      </c>
      <c r="AA359" s="11">
        <f>K359*Z359</f>
        <v>315328.68539999996</v>
      </c>
    </row>
    <row r="360" spans="1:27" s="12" customFormat="1" ht="18.600000000000001" customHeight="1">
      <c r="A360" s="71">
        <v>2</v>
      </c>
      <c r="B360" s="3" t="s">
        <v>139</v>
      </c>
      <c r="C360" s="4" t="s">
        <v>63</v>
      </c>
      <c r="D360" s="60">
        <v>7.4</v>
      </c>
      <c r="E360" s="4" t="s">
        <v>28</v>
      </c>
      <c r="F360" s="4">
        <v>17697</v>
      </c>
      <c r="G360" s="4">
        <v>5.04</v>
      </c>
      <c r="H360" s="60">
        <v>1</v>
      </c>
      <c r="I360" s="5">
        <f t="shared" ref="I360" si="347">F360*G360*H360</f>
        <v>89192.88</v>
      </c>
      <c r="J360" s="7">
        <v>3.42</v>
      </c>
      <c r="K360" s="5">
        <f t="shared" ref="K360" si="348">I360*J360</f>
        <v>305039.6496</v>
      </c>
      <c r="L360" s="5">
        <v>10</v>
      </c>
      <c r="M360" s="5">
        <f t="shared" ref="M360" si="349">K360*L360/100</f>
        <v>30503.964960000001</v>
      </c>
      <c r="N360" s="4"/>
      <c r="O360" s="5"/>
      <c r="P360" s="5"/>
      <c r="Q360" s="5"/>
      <c r="R360" s="5"/>
      <c r="S360" s="5"/>
      <c r="T360" s="5"/>
      <c r="U360" s="5"/>
      <c r="V360" s="5"/>
      <c r="W360" s="5"/>
      <c r="X360" s="5">
        <f t="shared" ref="X360" si="350">M360+W360+O360+Q360+S360+U360</f>
        <v>30503.964960000001</v>
      </c>
      <c r="Y360" s="5">
        <f t="shared" ref="Y360" si="351">K360+X360</f>
        <v>335543.61456000002</v>
      </c>
      <c r="Z360" s="10">
        <v>1</v>
      </c>
      <c r="AA360" s="11">
        <f>K360*Z360</f>
        <v>305039.6496</v>
      </c>
    </row>
    <row r="361" spans="1:27" s="12" customFormat="1" ht="18.600000000000001" customHeight="1">
      <c r="A361" s="71">
        <v>3</v>
      </c>
      <c r="B361" s="3" t="s">
        <v>535</v>
      </c>
      <c r="C361" s="4" t="s">
        <v>19</v>
      </c>
      <c r="D361" s="60" t="s">
        <v>20</v>
      </c>
      <c r="E361" s="4" t="s">
        <v>18</v>
      </c>
      <c r="F361" s="4">
        <v>17697</v>
      </c>
      <c r="G361" s="4">
        <v>5.99</v>
      </c>
      <c r="H361" s="60">
        <v>1</v>
      </c>
      <c r="I361" s="5">
        <f>F361*G361*H361</f>
        <v>106005.03</v>
      </c>
      <c r="J361" s="7">
        <v>3.42</v>
      </c>
      <c r="K361" s="5">
        <f>I361*J361</f>
        <v>362537.20259999996</v>
      </c>
      <c r="L361" s="5">
        <v>10</v>
      </c>
      <c r="M361" s="5">
        <f>K361*L361/100</f>
        <v>36253.720259999995</v>
      </c>
      <c r="N361" s="5"/>
      <c r="O361" s="5"/>
      <c r="P361" s="9"/>
      <c r="Q361" s="5"/>
      <c r="R361" s="9"/>
      <c r="S361" s="5"/>
      <c r="T361" s="5"/>
      <c r="U361" s="5"/>
      <c r="V361" s="5"/>
      <c r="W361" s="5"/>
      <c r="X361" s="5">
        <f>M361+W361+O361+Q361+S361+U361</f>
        <v>36253.720259999995</v>
      </c>
      <c r="Y361" s="5">
        <f>K361+X361</f>
        <v>398790.92285999993</v>
      </c>
      <c r="Z361" s="60">
        <v>1</v>
      </c>
      <c r="AA361" s="11">
        <f>K361*Z361</f>
        <v>362537.20259999996</v>
      </c>
    </row>
    <row r="362" spans="1:27" s="12" customFormat="1" ht="18.600000000000001" customHeight="1">
      <c r="A362" s="71">
        <v>4</v>
      </c>
      <c r="B362" s="3" t="s">
        <v>408</v>
      </c>
      <c r="C362" s="4" t="s">
        <v>21</v>
      </c>
      <c r="D362" s="60">
        <v>5.4</v>
      </c>
      <c r="E362" s="5"/>
      <c r="F362" s="4">
        <v>17697</v>
      </c>
      <c r="G362" s="7">
        <v>4.3</v>
      </c>
      <c r="H362" s="7">
        <v>0.25</v>
      </c>
      <c r="I362" s="5">
        <f>F362*G362*H362</f>
        <v>19024.274999999998</v>
      </c>
      <c r="J362" s="7">
        <v>3.42</v>
      </c>
      <c r="K362" s="5">
        <f>I362*J362</f>
        <v>65063.020499999991</v>
      </c>
      <c r="L362" s="5">
        <v>10</v>
      </c>
      <c r="M362" s="5">
        <f>K362*L362/100</f>
        <v>6506.3020499999993</v>
      </c>
      <c r="N362" s="5"/>
      <c r="O362" s="5"/>
      <c r="P362" s="5">
        <v>190</v>
      </c>
      <c r="Q362" s="5">
        <f t="shared" ref="Q362" si="352">F362*H362*P362/100</f>
        <v>8406.0750000000007</v>
      </c>
      <c r="R362" s="5"/>
      <c r="S362" s="5"/>
      <c r="T362" s="5">
        <v>30</v>
      </c>
      <c r="U362" s="5">
        <f t="shared" ref="U362" si="353">F362*H362*T362/100</f>
        <v>1327.2750000000001</v>
      </c>
      <c r="V362" s="5"/>
      <c r="W362" s="5"/>
      <c r="X362" s="5">
        <f>M362+W362+O362+Q362+S362+U362</f>
        <v>16239.652049999999</v>
      </c>
      <c r="Y362" s="5">
        <f>K362+X362</f>
        <v>81302.672549999988</v>
      </c>
      <c r="Z362" s="60"/>
      <c r="AA362" s="11"/>
    </row>
    <row r="363" spans="1:27" s="12" customFormat="1" ht="18.600000000000001" customHeight="1">
      <c r="A363" s="71">
        <v>5</v>
      </c>
      <c r="B363" s="3" t="s">
        <v>408</v>
      </c>
      <c r="C363" s="4" t="s">
        <v>21</v>
      </c>
      <c r="D363" s="60">
        <v>5.4</v>
      </c>
      <c r="E363" s="5"/>
      <c r="F363" s="4">
        <v>17697</v>
      </c>
      <c r="G363" s="7">
        <v>4.3</v>
      </c>
      <c r="H363" s="60">
        <v>1</v>
      </c>
      <c r="I363" s="5">
        <f>F363*G363*H363</f>
        <v>76097.099999999991</v>
      </c>
      <c r="J363" s="7">
        <v>3.42</v>
      </c>
      <c r="K363" s="5">
        <f>I363*J363</f>
        <v>260252.08199999997</v>
      </c>
      <c r="L363" s="5">
        <v>10</v>
      </c>
      <c r="M363" s="5">
        <f t="shared" ref="M363:M365" si="354">K363*L363/100</f>
        <v>26025.208199999997</v>
      </c>
      <c r="N363" s="5"/>
      <c r="O363" s="5"/>
      <c r="P363" s="5">
        <v>190</v>
      </c>
      <c r="Q363" s="5">
        <f>F363*H363*P363/100</f>
        <v>33624.300000000003</v>
      </c>
      <c r="R363" s="5"/>
      <c r="S363" s="5"/>
      <c r="T363" s="5">
        <v>30</v>
      </c>
      <c r="U363" s="5">
        <f t="shared" ref="U363:U365" si="355">F363*H363*T363/100</f>
        <v>5309.1</v>
      </c>
      <c r="V363" s="5"/>
      <c r="W363" s="5"/>
      <c r="X363" s="5">
        <f t="shared" ref="X363:X364" si="356">M363+W363+O363+Q363+S363+U363</f>
        <v>64958.608199999995</v>
      </c>
      <c r="Y363" s="5">
        <f t="shared" ref="Y363:Y365" si="357">K363+X363</f>
        <v>325210.69019999995</v>
      </c>
      <c r="Z363" s="60">
        <v>1</v>
      </c>
      <c r="AA363" s="11">
        <f>K363*Z363</f>
        <v>260252.08199999997</v>
      </c>
    </row>
    <row r="364" spans="1:27" s="12" customFormat="1" ht="18.600000000000001" customHeight="1">
      <c r="A364" s="71">
        <v>6</v>
      </c>
      <c r="B364" s="3" t="s">
        <v>408</v>
      </c>
      <c r="C364" s="4" t="s">
        <v>19</v>
      </c>
      <c r="D364" s="60">
        <v>17.5</v>
      </c>
      <c r="E364" s="5" t="s">
        <v>18</v>
      </c>
      <c r="F364" s="4">
        <v>17697</v>
      </c>
      <c r="G364" s="4">
        <v>5.83</v>
      </c>
      <c r="H364" s="60">
        <v>1</v>
      </c>
      <c r="I364" s="5">
        <f>F364*G364*H364</f>
        <v>103173.51</v>
      </c>
      <c r="J364" s="7">
        <v>3.42</v>
      </c>
      <c r="K364" s="5">
        <f>I364*J364</f>
        <v>352853.40419999999</v>
      </c>
      <c r="L364" s="5">
        <v>10</v>
      </c>
      <c r="M364" s="5">
        <f t="shared" si="354"/>
        <v>35285.34042</v>
      </c>
      <c r="N364" s="5"/>
      <c r="O364" s="5"/>
      <c r="P364" s="5">
        <v>190</v>
      </c>
      <c r="Q364" s="5">
        <f>F364*H364*P364/100</f>
        <v>33624.300000000003</v>
      </c>
      <c r="R364" s="5"/>
      <c r="S364" s="5"/>
      <c r="T364" s="5">
        <v>30</v>
      </c>
      <c r="U364" s="5">
        <f t="shared" si="355"/>
        <v>5309.1</v>
      </c>
      <c r="V364" s="5"/>
      <c r="W364" s="5"/>
      <c r="X364" s="5">
        <f t="shared" si="356"/>
        <v>74218.740420000016</v>
      </c>
      <c r="Y364" s="5">
        <f t="shared" si="357"/>
        <v>427072.14462000004</v>
      </c>
      <c r="Z364" s="60">
        <v>1</v>
      </c>
      <c r="AA364" s="11">
        <f>K364*Z364</f>
        <v>352853.40419999999</v>
      </c>
    </row>
    <row r="365" spans="1:27" s="12" customFormat="1" ht="18.600000000000001" customHeight="1">
      <c r="A365" s="71">
        <v>7</v>
      </c>
      <c r="B365" s="3" t="s">
        <v>409</v>
      </c>
      <c r="C365" s="4" t="s">
        <v>21</v>
      </c>
      <c r="D365" s="60">
        <v>19.399999999999999</v>
      </c>
      <c r="E365" s="5"/>
      <c r="F365" s="4">
        <v>17697</v>
      </c>
      <c r="G365" s="4">
        <v>4.6100000000000003</v>
      </c>
      <c r="H365" s="60">
        <v>1</v>
      </c>
      <c r="I365" s="5">
        <f>F365*G365*H365</f>
        <v>81583.170000000013</v>
      </c>
      <c r="J365" s="7">
        <v>3.42</v>
      </c>
      <c r="K365" s="5">
        <f>I365*J365</f>
        <v>279014.44140000001</v>
      </c>
      <c r="L365" s="5">
        <v>10</v>
      </c>
      <c r="M365" s="5">
        <f t="shared" si="354"/>
        <v>27901.44414</v>
      </c>
      <c r="N365" s="5"/>
      <c r="O365" s="5"/>
      <c r="P365" s="5">
        <v>190</v>
      </c>
      <c r="Q365" s="5">
        <f>F365*H365*P365/100</f>
        <v>33624.300000000003</v>
      </c>
      <c r="R365" s="5"/>
      <c r="S365" s="5"/>
      <c r="T365" s="5">
        <v>30</v>
      </c>
      <c r="U365" s="5">
        <f t="shared" si="355"/>
        <v>5309.1</v>
      </c>
      <c r="V365" s="5"/>
      <c r="W365" s="5"/>
      <c r="X365" s="5">
        <f>M365+W365+O365+Q365+S365+U365</f>
        <v>66834.844140000001</v>
      </c>
      <c r="Y365" s="5">
        <f t="shared" si="357"/>
        <v>345849.28554000001</v>
      </c>
      <c r="Z365" s="60">
        <v>1</v>
      </c>
      <c r="AA365" s="11">
        <f>K365*Z365</f>
        <v>279014.44140000001</v>
      </c>
    </row>
    <row r="366" spans="1:27" s="55" customFormat="1" ht="18.600000000000001" customHeight="1">
      <c r="A366" s="71">
        <v>8</v>
      </c>
      <c r="B366" s="3" t="s">
        <v>107</v>
      </c>
      <c r="C366" s="4" t="s">
        <v>19</v>
      </c>
      <c r="D366" s="4" t="s">
        <v>20</v>
      </c>
      <c r="E366" s="5" t="s">
        <v>18</v>
      </c>
      <c r="F366" s="4">
        <v>17697</v>
      </c>
      <c r="G366" s="4">
        <v>5.99</v>
      </c>
      <c r="H366" s="6">
        <v>1</v>
      </c>
      <c r="I366" s="5">
        <f t="shared" ref="I366:I391" si="358">F366*G366*H366</f>
        <v>106005.03</v>
      </c>
      <c r="J366" s="7">
        <v>3.42</v>
      </c>
      <c r="K366" s="5">
        <f t="shared" ref="K366:K391" si="359">I366*J366</f>
        <v>362537.20259999996</v>
      </c>
      <c r="L366" s="5">
        <v>10</v>
      </c>
      <c r="M366" s="5">
        <f t="shared" si="344"/>
        <v>36253.720259999995</v>
      </c>
      <c r="N366" s="5"/>
      <c r="O366" s="5"/>
      <c r="P366" s="9">
        <v>22</v>
      </c>
      <c r="Q366" s="5">
        <f t="shared" ref="Q366:Q367" si="360">F366*H366*P366/100</f>
        <v>3893.34</v>
      </c>
      <c r="R366" s="9"/>
      <c r="S366" s="5"/>
      <c r="T366" s="5">
        <v>30</v>
      </c>
      <c r="U366" s="5">
        <f t="shared" ref="U366:U367" si="361">F366*H366*T366/100</f>
        <v>5309.1</v>
      </c>
      <c r="V366" s="5"/>
      <c r="W366" s="5"/>
      <c r="X366" s="5">
        <f>M366+W366+O366+Q366+S366+U366</f>
        <v>45456.160259999997</v>
      </c>
      <c r="Y366" s="5">
        <f t="shared" si="346"/>
        <v>407993.36285999994</v>
      </c>
      <c r="Z366" s="10">
        <v>1</v>
      </c>
      <c r="AA366" s="11">
        <f>K366*Z366</f>
        <v>362537.20259999996</v>
      </c>
    </row>
    <row r="367" spans="1:27" s="55" customFormat="1" ht="18.600000000000001" customHeight="1">
      <c r="A367" s="71">
        <v>9</v>
      </c>
      <c r="B367" s="3" t="s">
        <v>106</v>
      </c>
      <c r="C367" s="4" t="s">
        <v>19</v>
      </c>
      <c r="D367" s="7">
        <v>22.11</v>
      </c>
      <c r="E367" s="5" t="s">
        <v>18</v>
      </c>
      <c r="F367" s="4">
        <v>17697</v>
      </c>
      <c r="G367" s="4">
        <v>5.91</v>
      </c>
      <c r="H367" s="6">
        <v>1</v>
      </c>
      <c r="I367" s="5">
        <f t="shared" si="358"/>
        <v>104589.27</v>
      </c>
      <c r="J367" s="7">
        <v>3.42</v>
      </c>
      <c r="K367" s="5">
        <f t="shared" si="359"/>
        <v>357695.30340000003</v>
      </c>
      <c r="L367" s="5">
        <v>10</v>
      </c>
      <c r="M367" s="5">
        <f t="shared" si="344"/>
        <v>35769.530340000005</v>
      </c>
      <c r="N367" s="5"/>
      <c r="O367" s="5"/>
      <c r="P367" s="9">
        <v>22</v>
      </c>
      <c r="Q367" s="5">
        <f t="shared" si="360"/>
        <v>3893.34</v>
      </c>
      <c r="R367" s="9"/>
      <c r="S367" s="5"/>
      <c r="T367" s="5">
        <v>30</v>
      </c>
      <c r="U367" s="5">
        <f t="shared" si="361"/>
        <v>5309.1</v>
      </c>
      <c r="V367" s="5"/>
      <c r="W367" s="5"/>
      <c r="X367" s="5">
        <f t="shared" si="345"/>
        <v>44971.970340000007</v>
      </c>
      <c r="Y367" s="5">
        <f t="shared" si="346"/>
        <v>402667.27374000003</v>
      </c>
      <c r="Z367" s="10">
        <v>1</v>
      </c>
      <c r="AA367" s="11">
        <f>K367*Z367</f>
        <v>357695.30340000003</v>
      </c>
    </row>
    <row r="368" spans="1:27" s="55" customFormat="1" ht="18.600000000000001" customHeight="1">
      <c r="A368" s="71">
        <v>10</v>
      </c>
      <c r="B368" s="3" t="s">
        <v>589</v>
      </c>
      <c r="C368" s="4" t="s">
        <v>21</v>
      </c>
      <c r="D368" s="60">
        <v>4.2</v>
      </c>
      <c r="E368" s="5"/>
      <c r="F368" s="4">
        <v>17697</v>
      </c>
      <c r="G368" s="4">
        <v>4.26</v>
      </c>
      <c r="H368" s="7">
        <v>0.75</v>
      </c>
      <c r="I368" s="5">
        <f t="shared" ref="I368" si="362">F368*G368*H368</f>
        <v>56541.915000000001</v>
      </c>
      <c r="J368" s="7">
        <v>3.42</v>
      </c>
      <c r="K368" s="5">
        <f t="shared" ref="K368" si="363">I368*J368</f>
        <v>193373.3493</v>
      </c>
      <c r="L368" s="5">
        <v>10</v>
      </c>
      <c r="M368" s="5">
        <f t="shared" ref="M368" si="364">K368*L368/100</f>
        <v>19337.334930000001</v>
      </c>
      <c r="N368" s="5"/>
      <c r="O368" s="5"/>
      <c r="P368" s="9"/>
      <c r="Q368" s="5"/>
      <c r="R368" s="5"/>
      <c r="S368" s="5"/>
      <c r="T368" s="5"/>
      <c r="U368" s="5"/>
      <c r="V368" s="5"/>
      <c r="W368" s="5"/>
      <c r="X368" s="5">
        <f t="shared" ref="X368" si="365">M368+W368+O368+Q368+S368+U368</f>
        <v>19337.334930000001</v>
      </c>
      <c r="Y368" s="5">
        <f t="shared" ref="Y368" si="366">K368+X368</f>
        <v>212710.68423000001</v>
      </c>
      <c r="Z368" s="10"/>
      <c r="AA368" s="11"/>
    </row>
    <row r="369" spans="1:27" s="55" customFormat="1" ht="18.600000000000001" customHeight="1">
      <c r="A369" s="71">
        <v>11</v>
      </c>
      <c r="B369" s="3" t="s">
        <v>102</v>
      </c>
      <c r="C369" s="4" t="s">
        <v>21</v>
      </c>
      <c r="D369" s="60">
        <v>7</v>
      </c>
      <c r="E369" s="5"/>
      <c r="F369" s="4">
        <v>17697</v>
      </c>
      <c r="G369" s="4">
        <v>4.3499999999999996</v>
      </c>
      <c r="H369" s="7">
        <v>0.25</v>
      </c>
      <c r="I369" s="5">
        <f t="shared" si="358"/>
        <v>19245.487499999999</v>
      </c>
      <c r="J369" s="7">
        <v>3.42</v>
      </c>
      <c r="K369" s="5">
        <f t="shared" si="359"/>
        <v>65819.567249999993</v>
      </c>
      <c r="L369" s="5">
        <v>10</v>
      </c>
      <c r="M369" s="5">
        <f t="shared" si="344"/>
        <v>6581.9567249999991</v>
      </c>
      <c r="N369" s="5"/>
      <c r="O369" s="5"/>
      <c r="P369" s="9"/>
      <c r="Q369" s="5"/>
      <c r="R369" s="5"/>
      <c r="S369" s="5"/>
      <c r="T369" s="5"/>
      <c r="U369" s="5"/>
      <c r="V369" s="5"/>
      <c r="W369" s="5"/>
      <c r="X369" s="5">
        <f t="shared" si="345"/>
        <v>6581.9567249999991</v>
      </c>
      <c r="Y369" s="5">
        <f t="shared" si="346"/>
        <v>72401.523974999989</v>
      </c>
      <c r="Z369" s="10"/>
      <c r="AA369" s="11"/>
    </row>
    <row r="370" spans="1:27" s="55" customFormat="1" ht="18.600000000000001" customHeight="1">
      <c r="A370" s="71">
        <v>12</v>
      </c>
      <c r="B370" s="3" t="s">
        <v>475</v>
      </c>
      <c r="C370" s="4" t="s">
        <v>21</v>
      </c>
      <c r="D370" s="60">
        <v>7</v>
      </c>
      <c r="E370" s="5"/>
      <c r="F370" s="4">
        <v>17697</v>
      </c>
      <c r="G370" s="4">
        <v>4.3499999999999996</v>
      </c>
      <c r="H370" s="60">
        <v>0.5</v>
      </c>
      <c r="I370" s="5">
        <f t="shared" ref="I370" si="367">F370*G370*H370</f>
        <v>38490.974999999999</v>
      </c>
      <c r="J370" s="7">
        <v>3.42</v>
      </c>
      <c r="K370" s="5">
        <f t="shared" ref="K370" si="368">I370*J370</f>
        <v>131639.13449999999</v>
      </c>
      <c r="L370" s="5">
        <v>10</v>
      </c>
      <c r="M370" s="5">
        <f t="shared" ref="M370" si="369">K370*L370/100</f>
        <v>13163.913449999998</v>
      </c>
      <c r="N370" s="5"/>
      <c r="O370" s="5"/>
      <c r="P370" s="9"/>
      <c r="Q370" s="5"/>
      <c r="R370" s="5">
        <v>80</v>
      </c>
      <c r="S370" s="5">
        <f>F370*H370*R370/100</f>
        <v>7078.8</v>
      </c>
      <c r="T370" s="5"/>
      <c r="U370" s="5"/>
      <c r="V370" s="5"/>
      <c r="W370" s="5"/>
      <c r="X370" s="5">
        <f t="shared" si="345"/>
        <v>20242.713449999999</v>
      </c>
      <c r="Y370" s="5">
        <f t="shared" ref="Y370:Y375" si="370">K370+X370</f>
        <v>151881.84795</v>
      </c>
      <c r="Z370" s="10"/>
      <c r="AA370" s="11"/>
    </row>
    <row r="371" spans="1:27" s="55" customFormat="1" ht="18.600000000000001" customHeight="1">
      <c r="A371" s="71">
        <v>13</v>
      </c>
      <c r="B371" s="3" t="s">
        <v>109</v>
      </c>
      <c r="C371" s="4" t="s">
        <v>21</v>
      </c>
      <c r="D371" s="60">
        <v>5.2</v>
      </c>
      <c r="E371" s="5"/>
      <c r="F371" s="4">
        <v>17697</v>
      </c>
      <c r="G371" s="7">
        <v>4.3</v>
      </c>
      <c r="H371" s="6">
        <v>0.5</v>
      </c>
      <c r="I371" s="5">
        <f>F371*G371*H371</f>
        <v>38048.549999999996</v>
      </c>
      <c r="J371" s="7">
        <v>3.42</v>
      </c>
      <c r="K371" s="5">
        <f>I371*J371</f>
        <v>130126.04099999998</v>
      </c>
      <c r="L371" s="5">
        <v>10</v>
      </c>
      <c r="M371" s="5">
        <f>K371*L371/100</f>
        <v>13012.604099999999</v>
      </c>
      <c r="N371" s="5"/>
      <c r="O371" s="5"/>
      <c r="P371" s="9"/>
      <c r="Q371" s="5"/>
      <c r="R371" s="5">
        <v>80</v>
      </c>
      <c r="S371" s="5">
        <f>F371*H371*R371/100</f>
        <v>7078.8</v>
      </c>
      <c r="T371" s="9"/>
      <c r="U371" s="9"/>
      <c r="V371" s="9"/>
      <c r="W371" s="9"/>
      <c r="X371" s="5">
        <f t="shared" si="345"/>
        <v>20091.4041</v>
      </c>
      <c r="Y371" s="5">
        <f t="shared" si="370"/>
        <v>150217.44509999998</v>
      </c>
      <c r="Z371" s="60"/>
      <c r="AA371" s="11"/>
    </row>
    <row r="372" spans="1:27" s="55" customFormat="1" ht="18.600000000000001" customHeight="1">
      <c r="A372" s="71">
        <v>14</v>
      </c>
      <c r="B372" s="3" t="s">
        <v>588</v>
      </c>
      <c r="C372" s="4" t="s">
        <v>21</v>
      </c>
      <c r="D372" s="60">
        <v>13.6</v>
      </c>
      <c r="E372" s="5"/>
      <c r="F372" s="4">
        <v>17697</v>
      </c>
      <c r="G372" s="4">
        <v>4.51</v>
      </c>
      <c r="H372" s="6">
        <v>0.5</v>
      </c>
      <c r="I372" s="5">
        <f>F372*G372*H372</f>
        <v>39906.735000000001</v>
      </c>
      <c r="J372" s="7">
        <v>3.42</v>
      </c>
      <c r="K372" s="5">
        <f>I372*J372</f>
        <v>136481.0337</v>
      </c>
      <c r="L372" s="5">
        <v>10</v>
      </c>
      <c r="M372" s="5">
        <f>K372*L372/100</f>
        <v>13648.103370000001</v>
      </c>
      <c r="N372" s="5"/>
      <c r="O372" s="5"/>
      <c r="P372" s="9"/>
      <c r="Q372" s="5"/>
      <c r="R372" s="5">
        <v>80</v>
      </c>
      <c r="S372" s="5">
        <f>F372*H372*R372/100</f>
        <v>7078.8</v>
      </c>
      <c r="T372" s="9"/>
      <c r="U372" s="9"/>
      <c r="V372" s="9"/>
      <c r="W372" s="9"/>
      <c r="X372" s="5">
        <f>M372+W372+O372+Q372+S372+U372</f>
        <v>20726.90337</v>
      </c>
      <c r="Y372" s="5">
        <f t="shared" si="370"/>
        <v>157207.93706999999</v>
      </c>
      <c r="Z372" s="10"/>
      <c r="AA372" s="11"/>
    </row>
    <row r="373" spans="1:27" s="55" customFormat="1" ht="18.600000000000001" customHeight="1">
      <c r="A373" s="71">
        <v>15</v>
      </c>
      <c r="B373" s="3" t="s">
        <v>103</v>
      </c>
      <c r="C373" s="4" t="s">
        <v>21</v>
      </c>
      <c r="D373" s="60">
        <v>4.0999999999999996</v>
      </c>
      <c r="E373" s="60"/>
      <c r="F373" s="4">
        <v>17697</v>
      </c>
      <c r="G373" s="4">
        <v>4.26</v>
      </c>
      <c r="H373" s="6">
        <v>1</v>
      </c>
      <c r="I373" s="5">
        <f t="shared" si="358"/>
        <v>75389.22</v>
      </c>
      <c r="J373" s="7">
        <v>3.42</v>
      </c>
      <c r="K373" s="5">
        <f t="shared" si="359"/>
        <v>257831.1324</v>
      </c>
      <c r="L373" s="5">
        <v>10</v>
      </c>
      <c r="M373" s="5">
        <f t="shared" si="344"/>
        <v>25783.113239999999</v>
      </c>
      <c r="N373" s="5"/>
      <c r="O373" s="5"/>
      <c r="P373" s="9"/>
      <c r="Q373" s="5"/>
      <c r="R373" s="5">
        <v>80</v>
      </c>
      <c r="S373" s="5">
        <f t="shared" ref="S373:S376" si="371">F373*H373*R373/100</f>
        <v>14157.6</v>
      </c>
      <c r="T373" s="9"/>
      <c r="U373" s="9"/>
      <c r="V373" s="9"/>
      <c r="W373" s="9"/>
      <c r="X373" s="5">
        <f t="shared" si="345"/>
        <v>39940.713239999997</v>
      </c>
      <c r="Y373" s="5">
        <f t="shared" si="370"/>
        <v>297771.84564000001</v>
      </c>
      <c r="Z373" s="60">
        <v>1</v>
      </c>
      <c r="AA373" s="11">
        <f>K373*Z373</f>
        <v>257831.1324</v>
      </c>
    </row>
    <row r="374" spans="1:27" s="55" customFormat="1" ht="18.600000000000001" customHeight="1">
      <c r="A374" s="71">
        <v>16</v>
      </c>
      <c r="B374" s="3" t="s">
        <v>103</v>
      </c>
      <c r="C374" s="4" t="s">
        <v>21</v>
      </c>
      <c r="D374" s="60">
        <v>5.2</v>
      </c>
      <c r="E374" s="5"/>
      <c r="F374" s="4">
        <v>17697</v>
      </c>
      <c r="G374" s="7">
        <v>4.3</v>
      </c>
      <c r="H374" s="6">
        <v>1</v>
      </c>
      <c r="I374" s="5">
        <f t="shared" si="358"/>
        <v>76097.099999999991</v>
      </c>
      <c r="J374" s="7">
        <v>3.42</v>
      </c>
      <c r="K374" s="5">
        <f t="shared" si="359"/>
        <v>260252.08199999997</v>
      </c>
      <c r="L374" s="5">
        <v>10</v>
      </c>
      <c r="M374" s="5">
        <f t="shared" si="344"/>
        <v>26025.208199999997</v>
      </c>
      <c r="N374" s="5"/>
      <c r="O374" s="5"/>
      <c r="P374" s="9"/>
      <c r="Q374" s="5"/>
      <c r="R374" s="5">
        <v>80</v>
      </c>
      <c r="S374" s="5">
        <f t="shared" si="371"/>
        <v>14157.6</v>
      </c>
      <c r="T374" s="5"/>
      <c r="U374" s="5"/>
      <c r="V374" s="5"/>
      <c r="W374" s="5"/>
      <c r="X374" s="5">
        <f t="shared" si="345"/>
        <v>40182.808199999999</v>
      </c>
      <c r="Y374" s="5">
        <f t="shared" si="370"/>
        <v>300434.89019999997</v>
      </c>
      <c r="Z374" s="60">
        <v>1</v>
      </c>
      <c r="AA374" s="11">
        <f>K374*Z374</f>
        <v>260252.08199999997</v>
      </c>
    </row>
    <row r="375" spans="1:27" s="55" customFormat="1" ht="18.600000000000001" customHeight="1">
      <c r="A375" s="71">
        <v>17</v>
      </c>
      <c r="B375" s="3" t="s">
        <v>103</v>
      </c>
      <c r="C375" s="4" t="s">
        <v>21</v>
      </c>
      <c r="D375" s="60">
        <v>2.4</v>
      </c>
      <c r="E375" s="5"/>
      <c r="F375" s="4">
        <v>17697</v>
      </c>
      <c r="G375" s="4">
        <v>4.21</v>
      </c>
      <c r="H375" s="6">
        <v>1</v>
      </c>
      <c r="I375" s="5">
        <f t="shared" si="358"/>
        <v>74504.37</v>
      </c>
      <c r="J375" s="7">
        <v>3.42</v>
      </c>
      <c r="K375" s="5">
        <f t="shared" si="359"/>
        <v>254804.94539999997</v>
      </c>
      <c r="L375" s="5">
        <v>10</v>
      </c>
      <c r="M375" s="5">
        <f t="shared" si="344"/>
        <v>25480.49454</v>
      </c>
      <c r="N375" s="5"/>
      <c r="O375" s="5"/>
      <c r="P375" s="9"/>
      <c r="Q375" s="5"/>
      <c r="R375" s="5">
        <v>80</v>
      </c>
      <c r="S375" s="5">
        <f t="shared" si="371"/>
        <v>14157.6</v>
      </c>
      <c r="T375" s="5"/>
      <c r="U375" s="5"/>
      <c r="V375" s="5"/>
      <c r="W375" s="5"/>
      <c r="X375" s="5">
        <f t="shared" si="345"/>
        <v>39638.094539999998</v>
      </c>
      <c r="Y375" s="5">
        <f t="shared" si="370"/>
        <v>294443.03993999999</v>
      </c>
      <c r="Z375" s="10">
        <v>1</v>
      </c>
      <c r="AA375" s="11">
        <f>K375*Z375</f>
        <v>254804.94539999997</v>
      </c>
    </row>
    <row r="376" spans="1:27" s="55" customFormat="1" ht="18.600000000000001" customHeight="1">
      <c r="A376" s="71">
        <v>18</v>
      </c>
      <c r="B376" s="3" t="s">
        <v>104</v>
      </c>
      <c r="C376" s="4" t="s">
        <v>19</v>
      </c>
      <c r="D376" s="60">
        <v>19.899999999999999</v>
      </c>
      <c r="E376" s="5" t="s">
        <v>18</v>
      </c>
      <c r="F376" s="4">
        <v>17697</v>
      </c>
      <c r="G376" s="4">
        <v>5.83</v>
      </c>
      <c r="H376" s="74">
        <v>0.75</v>
      </c>
      <c r="I376" s="5">
        <f>F376*G376*H376</f>
        <v>77380.132499999992</v>
      </c>
      <c r="J376" s="7">
        <v>3.42</v>
      </c>
      <c r="K376" s="5">
        <f>I376*J376</f>
        <v>264640.05314999999</v>
      </c>
      <c r="L376" s="5">
        <v>10</v>
      </c>
      <c r="M376" s="5">
        <f t="shared" si="344"/>
        <v>26464.005315000002</v>
      </c>
      <c r="N376" s="5"/>
      <c r="O376" s="5"/>
      <c r="P376" s="9"/>
      <c r="Q376" s="5"/>
      <c r="R376" s="5">
        <v>80</v>
      </c>
      <c r="S376" s="5">
        <f t="shared" si="371"/>
        <v>10618.2</v>
      </c>
      <c r="T376" s="5"/>
      <c r="U376" s="5"/>
      <c r="V376" s="5"/>
      <c r="W376" s="5"/>
      <c r="X376" s="5">
        <f t="shared" si="345"/>
        <v>37082.205314999999</v>
      </c>
      <c r="Y376" s="5">
        <f t="shared" si="346"/>
        <v>301722.25846499996</v>
      </c>
      <c r="Z376" s="10"/>
      <c r="AA376" s="11"/>
    </row>
    <row r="377" spans="1:27" s="55" customFormat="1" ht="18.600000000000001" customHeight="1">
      <c r="A377" s="71">
        <v>19</v>
      </c>
      <c r="B377" s="3" t="s">
        <v>104</v>
      </c>
      <c r="C377" s="4" t="s">
        <v>21</v>
      </c>
      <c r="D377" s="60">
        <v>7</v>
      </c>
      <c r="E377" s="5"/>
      <c r="F377" s="4">
        <v>17697</v>
      </c>
      <c r="G377" s="4">
        <v>4.3499999999999996</v>
      </c>
      <c r="H377" s="74">
        <v>0.25</v>
      </c>
      <c r="I377" s="5">
        <f t="shared" ref="I377" si="372">F377*G377*H377</f>
        <v>19245.487499999999</v>
      </c>
      <c r="J377" s="7">
        <v>3.42</v>
      </c>
      <c r="K377" s="5">
        <f t="shared" ref="K377" si="373">I377*J377</f>
        <v>65819.567249999993</v>
      </c>
      <c r="L377" s="5">
        <v>10</v>
      </c>
      <c r="M377" s="5">
        <f t="shared" ref="M377" si="374">K377*L377/100</f>
        <v>6581.9567249999991</v>
      </c>
      <c r="N377" s="5"/>
      <c r="O377" s="5"/>
      <c r="P377" s="9"/>
      <c r="Q377" s="5"/>
      <c r="R377" s="5">
        <v>80</v>
      </c>
      <c r="S377" s="5">
        <f t="shared" ref="S377:S378" si="375">F377*H377*R377/100</f>
        <v>3539.4</v>
      </c>
      <c r="T377" s="5"/>
      <c r="U377" s="5"/>
      <c r="V377" s="5"/>
      <c r="W377" s="5"/>
      <c r="X377" s="5">
        <f t="shared" ref="X377" si="376">M377+W377+O377+Q377+S377+U377</f>
        <v>10121.356725</v>
      </c>
      <c r="Y377" s="5">
        <f t="shared" ref="Y377" si="377">K377+X377</f>
        <v>75940.923974999998</v>
      </c>
      <c r="Z377" s="10"/>
      <c r="AA377" s="11"/>
    </row>
    <row r="378" spans="1:27" s="55" customFormat="1" ht="18.600000000000001" customHeight="1">
      <c r="A378" s="71">
        <v>20</v>
      </c>
      <c r="B378" s="3" t="s">
        <v>104</v>
      </c>
      <c r="C378" s="4" t="s">
        <v>21</v>
      </c>
      <c r="D378" s="60">
        <v>7</v>
      </c>
      <c r="E378" s="5"/>
      <c r="F378" s="4">
        <v>17697</v>
      </c>
      <c r="G378" s="4">
        <v>4.3499999999999996</v>
      </c>
      <c r="H378" s="6">
        <v>1</v>
      </c>
      <c r="I378" s="5">
        <f t="shared" si="358"/>
        <v>76981.95</v>
      </c>
      <c r="J378" s="7">
        <v>3.42</v>
      </c>
      <c r="K378" s="5">
        <f t="shared" si="359"/>
        <v>263278.26899999997</v>
      </c>
      <c r="L378" s="5">
        <v>10</v>
      </c>
      <c r="M378" s="5">
        <f t="shared" si="344"/>
        <v>26327.826899999996</v>
      </c>
      <c r="N378" s="5"/>
      <c r="O378" s="5"/>
      <c r="P378" s="9"/>
      <c r="Q378" s="5"/>
      <c r="R378" s="5">
        <v>80</v>
      </c>
      <c r="S378" s="5">
        <f t="shared" si="375"/>
        <v>14157.6</v>
      </c>
      <c r="T378" s="5"/>
      <c r="U378" s="5"/>
      <c r="V378" s="5"/>
      <c r="W378" s="5"/>
      <c r="X378" s="5">
        <f t="shared" si="345"/>
        <v>40485.426899999999</v>
      </c>
      <c r="Y378" s="5">
        <f t="shared" si="346"/>
        <v>303763.69589999999</v>
      </c>
      <c r="Z378" s="60">
        <v>1</v>
      </c>
      <c r="AA378" s="11">
        <f>K378*Z378</f>
        <v>263278.26899999997</v>
      </c>
    </row>
    <row r="379" spans="1:27" s="55" customFormat="1" ht="18.600000000000001" customHeight="1">
      <c r="A379" s="71">
        <v>21</v>
      </c>
      <c r="B379" s="3" t="s">
        <v>538</v>
      </c>
      <c r="C379" s="4" t="s">
        <v>21</v>
      </c>
      <c r="D379" s="60">
        <v>5.7</v>
      </c>
      <c r="E379" s="5"/>
      <c r="F379" s="4">
        <v>17697</v>
      </c>
      <c r="G379" s="7">
        <v>4.26</v>
      </c>
      <c r="H379" s="6">
        <v>1</v>
      </c>
      <c r="I379" s="5">
        <f t="shared" si="358"/>
        <v>75389.22</v>
      </c>
      <c r="J379" s="7">
        <v>3.42</v>
      </c>
      <c r="K379" s="5">
        <f t="shared" si="359"/>
        <v>257831.1324</v>
      </c>
      <c r="L379" s="5">
        <v>10</v>
      </c>
      <c r="M379" s="5">
        <f t="shared" si="344"/>
        <v>25783.113239999999</v>
      </c>
      <c r="N379" s="5"/>
      <c r="O379" s="5"/>
      <c r="P379" s="9"/>
      <c r="Q379" s="5"/>
      <c r="R379" s="5">
        <v>80</v>
      </c>
      <c r="S379" s="5">
        <f t="shared" ref="S379:S383" si="378">F379*H379*R379/100</f>
        <v>14157.6</v>
      </c>
      <c r="T379" s="5"/>
      <c r="U379" s="5"/>
      <c r="V379" s="5"/>
      <c r="W379" s="5"/>
      <c r="X379" s="5">
        <f t="shared" si="345"/>
        <v>39940.713239999997</v>
      </c>
      <c r="Y379" s="5">
        <f t="shared" si="346"/>
        <v>297771.84564000001</v>
      </c>
      <c r="Z379" s="60">
        <v>1</v>
      </c>
      <c r="AA379" s="11">
        <f>K379*Z379</f>
        <v>257831.1324</v>
      </c>
    </row>
    <row r="380" spans="1:27" s="55" customFormat="1" ht="18.600000000000001" customHeight="1">
      <c r="A380" s="71">
        <v>22</v>
      </c>
      <c r="B380" s="3" t="s">
        <v>538</v>
      </c>
      <c r="C380" s="4" t="s">
        <v>21</v>
      </c>
      <c r="D380" s="60">
        <v>4.4000000000000004</v>
      </c>
      <c r="E380" s="5"/>
      <c r="F380" s="4">
        <v>17697</v>
      </c>
      <c r="G380" s="4">
        <v>4.26</v>
      </c>
      <c r="H380" s="6">
        <v>0.5</v>
      </c>
      <c r="I380" s="5">
        <f>F380*G380*H380</f>
        <v>37694.61</v>
      </c>
      <c r="J380" s="7">
        <v>3.42</v>
      </c>
      <c r="K380" s="5">
        <f>I380*J380</f>
        <v>128915.5662</v>
      </c>
      <c r="L380" s="5">
        <v>10</v>
      </c>
      <c r="M380" s="5">
        <f>K380*L380/100</f>
        <v>12891.556619999999</v>
      </c>
      <c r="N380" s="5"/>
      <c r="O380" s="5"/>
      <c r="P380" s="9"/>
      <c r="Q380" s="5"/>
      <c r="R380" s="5">
        <v>80</v>
      </c>
      <c r="S380" s="5">
        <f t="shared" ref="S380" si="379">F380*H380*R380/100</f>
        <v>7078.8</v>
      </c>
      <c r="T380" s="5"/>
      <c r="U380" s="5"/>
      <c r="V380" s="5"/>
      <c r="W380" s="5"/>
      <c r="X380" s="5">
        <f>M380+W380+O380+Q380+S380+U380</f>
        <v>19970.356619999999</v>
      </c>
      <c r="Y380" s="5">
        <f>K380+X380</f>
        <v>148885.92282000001</v>
      </c>
      <c r="Z380" s="10"/>
      <c r="AA380" s="11"/>
    </row>
    <row r="381" spans="1:27" s="55" customFormat="1" ht="18.600000000000001" customHeight="1">
      <c r="A381" s="71">
        <v>23</v>
      </c>
      <c r="B381" s="3" t="s">
        <v>587</v>
      </c>
      <c r="C381" s="4" t="s">
        <v>21</v>
      </c>
      <c r="D381" s="60">
        <v>4.3</v>
      </c>
      <c r="E381" s="5"/>
      <c r="F381" s="4">
        <v>17697</v>
      </c>
      <c r="G381" s="7">
        <v>4.3</v>
      </c>
      <c r="H381" s="74">
        <v>0.75</v>
      </c>
      <c r="I381" s="5">
        <f t="shared" ref="I381" si="380">F381*G381*H381</f>
        <v>57072.824999999997</v>
      </c>
      <c r="J381" s="7">
        <v>3.42</v>
      </c>
      <c r="K381" s="5">
        <f t="shared" ref="K381" si="381">I381*J381</f>
        <v>195189.06149999998</v>
      </c>
      <c r="L381" s="5">
        <v>10</v>
      </c>
      <c r="M381" s="5">
        <f t="shared" ref="M381" si="382">K381*L381/100</f>
        <v>19518.906149999999</v>
      </c>
      <c r="N381" s="5"/>
      <c r="O381" s="5"/>
      <c r="P381" s="9"/>
      <c r="Q381" s="5"/>
      <c r="R381" s="5"/>
      <c r="S381" s="5"/>
      <c r="T381" s="5"/>
      <c r="U381" s="5"/>
      <c r="V381" s="5"/>
      <c r="W381" s="5"/>
      <c r="X381" s="5">
        <f t="shared" ref="X381" si="383">M381+W381+O381+Q381+S381+U381</f>
        <v>19518.906149999999</v>
      </c>
      <c r="Y381" s="5">
        <f t="shared" ref="Y381" si="384">K381+X381</f>
        <v>214707.96764999998</v>
      </c>
      <c r="Z381" s="10"/>
      <c r="AA381" s="11"/>
    </row>
    <row r="382" spans="1:27" s="55" customFormat="1" ht="18.600000000000001" customHeight="1">
      <c r="A382" s="71">
        <v>24</v>
      </c>
      <c r="B382" s="3" t="s">
        <v>539</v>
      </c>
      <c r="C382" s="4" t="s">
        <v>21</v>
      </c>
      <c r="D382" s="60">
        <v>4.3</v>
      </c>
      <c r="E382" s="5"/>
      <c r="F382" s="4">
        <v>17697</v>
      </c>
      <c r="G382" s="4">
        <v>4.26</v>
      </c>
      <c r="H382" s="74">
        <v>0.25</v>
      </c>
      <c r="I382" s="5">
        <f t="shared" ref="I382" si="385">F382*G382*H382</f>
        <v>18847.305</v>
      </c>
      <c r="J382" s="7">
        <v>3.42</v>
      </c>
      <c r="K382" s="5">
        <f t="shared" ref="K382" si="386">I382*J382</f>
        <v>64457.783100000001</v>
      </c>
      <c r="L382" s="5">
        <v>10</v>
      </c>
      <c r="M382" s="5">
        <f t="shared" ref="M382" si="387">K382*L382/100</f>
        <v>6445.7783099999997</v>
      </c>
      <c r="N382" s="5"/>
      <c r="O382" s="5"/>
      <c r="P382" s="9"/>
      <c r="Q382" s="5"/>
      <c r="R382" s="5">
        <v>80</v>
      </c>
      <c r="S382" s="5">
        <f t="shared" ref="S382" si="388">F382*H382*R382/100</f>
        <v>3539.4</v>
      </c>
      <c r="T382" s="5"/>
      <c r="U382" s="5"/>
      <c r="V382" s="5"/>
      <c r="W382" s="5"/>
      <c r="X382" s="5">
        <f t="shared" ref="X382" si="389">M382+W382+O382+Q382+S382+U382</f>
        <v>9985.1783099999993</v>
      </c>
      <c r="Y382" s="5">
        <f t="shared" ref="Y382" si="390">K382+X382</f>
        <v>74442.961410000004</v>
      </c>
      <c r="Z382" s="10"/>
      <c r="AA382" s="11"/>
    </row>
    <row r="383" spans="1:27" s="55" customFormat="1" ht="18.600000000000001" customHeight="1">
      <c r="A383" s="71">
        <v>25</v>
      </c>
      <c r="B383" s="3" t="s">
        <v>540</v>
      </c>
      <c r="C383" s="4" t="s">
        <v>21</v>
      </c>
      <c r="D383" s="4">
        <v>4.0999999999999996</v>
      </c>
      <c r="E383" s="5"/>
      <c r="F383" s="4">
        <v>17697</v>
      </c>
      <c r="G383" s="4">
        <v>4.26</v>
      </c>
      <c r="H383" s="6">
        <v>0.5</v>
      </c>
      <c r="I383" s="5">
        <f t="shared" si="358"/>
        <v>37694.61</v>
      </c>
      <c r="J383" s="7">
        <v>3.42</v>
      </c>
      <c r="K383" s="5">
        <f t="shared" si="359"/>
        <v>128915.5662</v>
      </c>
      <c r="L383" s="5">
        <v>10</v>
      </c>
      <c r="M383" s="5">
        <f t="shared" si="344"/>
        <v>12891.556619999999</v>
      </c>
      <c r="N383" s="5"/>
      <c r="O383" s="5"/>
      <c r="P383" s="9"/>
      <c r="Q383" s="5"/>
      <c r="R383" s="5">
        <v>80</v>
      </c>
      <c r="S383" s="5">
        <f t="shared" si="378"/>
        <v>7078.8</v>
      </c>
      <c r="T383" s="5"/>
      <c r="U383" s="5"/>
      <c r="V383" s="5"/>
      <c r="W383" s="5"/>
      <c r="X383" s="5">
        <f t="shared" si="345"/>
        <v>19970.356619999999</v>
      </c>
      <c r="Y383" s="5">
        <f t="shared" si="346"/>
        <v>148885.92282000001</v>
      </c>
      <c r="Z383" s="10"/>
      <c r="AA383" s="11"/>
    </row>
    <row r="384" spans="1:27" s="55" customFormat="1" ht="18.600000000000001" customHeight="1">
      <c r="A384" s="71">
        <v>26</v>
      </c>
      <c r="B384" s="3" t="s">
        <v>540</v>
      </c>
      <c r="C384" s="4" t="s">
        <v>21</v>
      </c>
      <c r="D384" s="4">
        <v>4.2</v>
      </c>
      <c r="E384" s="5"/>
      <c r="F384" s="4">
        <v>17697</v>
      </c>
      <c r="G384" s="4">
        <v>4.26</v>
      </c>
      <c r="H384" s="6">
        <v>0.5</v>
      </c>
      <c r="I384" s="5">
        <f t="shared" ref="I384" si="391">F384*G384*H384</f>
        <v>37694.61</v>
      </c>
      <c r="J384" s="7">
        <v>3.42</v>
      </c>
      <c r="K384" s="5">
        <f t="shared" ref="K384" si="392">I384*J384</f>
        <v>128915.5662</v>
      </c>
      <c r="L384" s="5">
        <v>10</v>
      </c>
      <c r="M384" s="5">
        <f t="shared" ref="M384" si="393">K384*L384/100</f>
        <v>12891.556619999999</v>
      </c>
      <c r="N384" s="5"/>
      <c r="O384" s="5"/>
      <c r="P384" s="9"/>
      <c r="Q384" s="5"/>
      <c r="R384" s="5">
        <v>80</v>
      </c>
      <c r="S384" s="5">
        <f t="shared" ref="S384" si="394">F384*H384*R384/100</f>
        <v>7078.8</v>
      </c>
      <c r="T384" s="5"/>
      <c r="U384" s="5"/>
      <c r="V384" s="5"/>
      <c r="W384" s="5"/>
      <c r="X384" s="5">
        <f t="shared" ref="X384" si="395">M384+W384+O384+Q384+S384+U384</f>
        <v>19970.356619999999</v>
      </c>
      <c r="Y384" s="5">
        <f t="shared" ref="Y384" si="396">K384+X384</f>
        <v>148885.92282000001</v>
      </c>
      <c r="Z384" s="10"/>
      <c r="AA384" s="11"/>
    </row>
    <row r="385" spans="1:27" s="55" customFormat="1" ht="18.600000000000001" customHeight="1">
      <c r="A385" s="71">
        <v>27</v>
      </c>
      <c r="B385" s="3" t="s">
        <v>541</v>
      </c>
      <c r="C385" s="4" t="s">
        <v>21</v>
      </c>
      <c r="D385" s="4">
        <v>4.2</v>
      </c>
      <c r="E385" s="5"/>
      <c r="F385" s="4">
        <v>17697</v>
      </c>
      <c r="G385" s="4">
        <v>4.26</v>
      </c>
      <c r="H385" s="6">
        <v>1</v>
      </c>
      <c r="I385" s="5">
        <f t="shared" ref="I385" si="397">F385*G385*H385</f>
        <v>75389.22</v>
      </c>
      <c r="J385" s="7">
        <v>3.42</v>
      </c>
      <c r="K385" s="5">
        <f t="shared" ref="K385" si="398">I385*J385</f>
        <v>257831.1324</v>
      </c>
      <c r="L385" s="5">
        <v>10</v>
      </c>
      <c r="M385" s="5">
        <f t="shared" ref="M385" si="399">K385*L385/100</f>
        <v>25783.113239999999</v>
      </c>
      <c r="N385" s="5"/>
      <c r="O385" s="5"/>
      <c r="P385" s="9"/>
      <c r="Q385" s="5"/>
      <c r="R385" s="5">
        <v>80</v>
      </c>
      <c r="S385" s="5">
        <f t="shared" ref="S385" si="400">F385*H385*R385/100</f>
        <v>14157.6</v>
      </c>
      <c r="T385" s="5"/>
      <c r="U385" s="5"/>
      <c r="V385" s="5"/>
      <c r="W385" s="5"/>
      <c r="X385" s="5">
        <f t="shared" ref="X385" si="401">M385+W385+O385+Q385+S385+U385</f>
        <v>39940.713239999997</v>
      </c>
      <c r="Y385" s="5">
        <f t="shared" ref="Y385" si="402">K385+X385</f>
        <v>297771.84564000001</v>
      </c>
      <c r="Z385" s="10">
        <v>1</v>
      </c>
      <c r="AA385" s="11">
        <f>K385*Z385</f>
        <v>257831.1324</v>
      </c>
    </row>
    <row r="386" spans="1:27" s="55" customFormat="1" ht="18.600000000000001" customHeight="1">
      <c r="A386" s="71">
        <v>28</v>
      </c>
      <c r="B386" s="3" t="s">
        <v>399</v>
      </c>
      <c r="C386" s="4" t="s">
        <v>21</v>
      </c>
      <c r="D386" s="7">
        <v>4.1100000000000003</v>
      </c>
      <c r="E386" s="5"/>
      <c r="F386" s="4">
        <v>17697</v>
      </c>
      <c r="G386" s="4">
        <v>4.26</v>
      </c>
      <c r="H386" s="6">
        <v>1</v>
      </c>
      <c r="I386" s="5">
        <f t="shared" si="358"/>
        <v>75389.22</v>
      </c>
      <c r="J386" s="7">
        <v>3.42</v>
      </c>
      <c r="K386" s="5">
        <f t="shared" si="359"/>
        <v>257831.1324</v>
      </c>
      <c r="L386" s="5">
        <v>10</v>
      </c>
      <c r="M386" s="5">
        <f t="shared" si="344"/>
        <v>25783.113239999999</v>
      </c>
      <c r="N386" s="5"/>
      <c r="O386" s="5"/>
      <c r="P386" s="9"/>
      <c r="Q386" s="5"/>
      <c r="R386" s="5"/>
      <c r="S386" s="5"/>
      <c r="T386" s="5"/>
      <c r="U386" s="5"/>
      <c r="V386" s="5"/>
      <c r="W386" s="5"/>
      <c r="X386" s="5">
        <f t="shared" si="345"/>
        <v>25783.113239999999</v>
      </c>
      <c r="Y386" s="5">
        <f t="shared" si="346"/>
        <v>283614.24563999998</v>
      </c>
      <c r="Z386" s="10">
        <v>1</v>
      </c>
      <c r="AA386" s="11">
        <f>K386*Z386</f>
        <v>257831.1324</v>
      </c>
    </row>
    <row r="387" spans="1:27" s="55" customFormat="1" ht="18.600000000000001" customHeight="1">
      <c r="A387" s="71">
        <v>29</v>
      </c>
      <c r="B387" s="3" t="s">
        <v>399</v>
      </c>
      <c r="C387" s="4" t="s">
        <v>21</v>
      </c>
      <c r="D387" s="7">
        <v>4.1100000000000003</v>
      </c>
      <c r="E387" s="5"/>
      <c r="F387" s="4">
        <v>17697</v>
      </c>
      <c r="G387" s="4">
        <v>4.26</v>
      </c>
      <c r="H387" s="74">
        <v>0.25</v>
      </c>
      <c r="I387" s="5">
        <f t="shared" ref="I387" si="403">F387*G387*H387</f>
        <v>18847.305</v>
      </c>
      <c r="J387" s="7">
        <v>3.42</v>
      </c>
      <c r="K387" s="5">
        <f t="shared" ref="K387" si="404">I387*J387</f>
        <v>64457.783100000001</v>
      </c>
      <c r="L387" s="5">
        <v>10</v>
      </c>
      <c r="M387" s="5">
        <f t="shared" ref="M387" si="405">K387*L387/100</f>
        <v>6445.7783099999997</v>
      </c>
      <c r="N387" s="5"/>
      <c r="O387" s="5"/>
      <c r="P387" s="9"/>
      <c r="Q387" s="5"/>
      <c r="R387" s="5"/>
      <c r="S387" s="5"/>
      <c r="T387" s="5"/>
      <c r="U387" s="5"/>
      <c r="V387" s="5"/>
      <c r="W387" s="5"/>
      <c r="X387" s="5">
        <f t="shared" ref="X387" si="406">M387+W387+O387+Q387+S387+U387</f>
        <v>6445.7783099999997</v>
      </c>
      <c r="Y387" s="5">
        <f t="shared" ref="Y387" si="407">K387+X387</f>
        <v>70903.561409999995</v>
      </c>
      <c r="Z387" s="10"/>
      <c r="AA387" s="11"/>
    </row>
    <row r="388" spans="1:27" s="55" customFormat="1" ht="18.600000000000001" customHeight="1">
      <c r="A388" s="71">
        <v>30</v>
      </c>
      <c r="B388" s="3" t="s">
        <v>105</v>
      </c>
      <c r="C388" s="4" t="s">
        <v>21</v>
      </c>
      <c r="D388" s="7">
        <v>4.1100000000000003</v>
      </c>
      <c r="E388" s="5"/>
      <c r="F388" s="4">
        <v>17697</v>
      </c>
      <c r="G388" s="4">
        <v>4.26</v>
      </c>
      <c r="H388" s="74">
        <v>0.25</v>
      </c>
      <c r="I388" s="5">
        <f t="shared" ref="I388" si="408">F388*G388*H388</f>
        <v>18847.305</v>
      </c>
      <c r="J388" s="7">
        <v>3.42</v>
      </c>
      <c r="K388" s="5">
        <f t="shared" ref="K388" si="409">I388*J388</f>
        <v>64457.783100000001</v>
      </c>
      <c r="L388" s="5">
        <v>10</v>
      </c>
      <c r="M388" s="5">
        <f t="shared" ref="M388" si="410">K388*L388/100</f>
        <v>6445.7783099999997</v>
      </c>
      <c r="N388" s="5"/>
      <c r="O388" s="5"/>
      <c r="P388" s="9"/>
      <c r="Q388" s="5"/>
      <c r="R388" s="5"/>
      <c r="S388" s="5"/>
      <c r="T388" s="5"/>
      <c r="U388" s="5"/>
      <c r="V388" s="5"/>
      <c r="W388" s="5"/>
      <c r="X388" s="5">
        <f t="shared" ref="X388" si="411">M388+W388+O388+Q388+S388+U388</f>
        <v>6445.7783099999997</v>
      </c>
      <c r="Y388" s="5">
        <f t="shared" ref="Y388" si="412">K388+X388</f>
        <v>70903.561409999995</v>
      </c>
      <c r="Z388" s="10"/>
      <c r="AA388" s="11"/>
    </row>
    <row r="389" spans="1:27" s="55" customFormat="1" ht="18.600000000000001" customHeight="1">
      <c r="A389" s="71">
        <v>31</v>
      </c>
      <c r="B389" s="3" t="s">
        <v>105</v>
      </c>
      <c r="C389" s="4" t="s">
        <v>21</v>
      </c>
      <c r="D389" s="60">
        <v>10.5</v>
      </c>
      <c r="E389" s="5"/>
      <c r="F389" s="4">
        <v>17697</v>
      </c>
      <c r="G389" s="7">
        <v>4.4000000000000004</v>
      </c>
      <c r="H389" s="6">
        <v>0.5</v>
      </c>
      <c r="I389" s="5">
        <f t="shared" si="358"/>
        <v>38933.4</v>
      </c>
      <c r="J389" s="7">
        <v>3.42</v>
      </c>
      <c r="K389" s="5">
        <f t="shared" si="359"/>
        <v>133152.228</v>
      </c>
      <c r="L389" s="5">
        <v>10</v>
      </c>
      <c r="M389" s="5">
        <f t="shared" si="344"/>
        <v>13315.2228</v>
      </c>
      <c r="N389" s="5"/>
      <c r="O389" s="5"/>
      <c r="P389" s="9"/>
      <c r="Q389" s="5"/>
      <c r="R389" s="5"/>
      <c r="S389" s="5"/>
      <c r="T389" s="5"/>
      <c r="U389" s="5"/>
      <c r="V389" s="5"/>
      <c r="W389" s="5"/>
      <c r="X389" s="5">
        <f t="shared" si="345"/>
        <v>13315.2228</v>
      </c>
      <c r="Y389" s="5">
        <f t="shared" si="346"/>
        <v>146467.45079999999</v>
      </c>
      <c r="Z389" s="10"/>
      <c r="AA389" s="11"/>
    </row>
    <row r="390" spans="1:27" s="55" customFormat="1" ht="18.600000000000001" customHeight="1">
      <c r="A390" s="71">
        <v>32</v>
      </c>
      <c r="B390" s="3" t="s">
        <v>105</v>
      </c>
      <c r="C390" s="4" t="s">
        <v>21</v>
      </c>
      <c r="D390" s="60">
        <v>5.0999999999999996</v>
      </c>
      <c r="E390" s="5"/>
      <c r="F390" s="4">
        <v>17697</v>
      </c>
      <c r="G390" s="7">
        <v>4.3</v>
      </c>
      <c r="H390" s="6">
        <v>0.5</v>
      </c>
      <c r="I390" s="5">
        <f t="shared" ref="I390" si="413">F390*G390*H390</f>
        <v>38048.549999999996</v>
      </c>
      <c r="J390" s="7">
        <v>3.42</v>
      </c>
      <c r="K390" s="5">
        <f t="shared" ref="K390" si="414">I390*J390</f>
        <v>130126.04099999998</v>
      </c>
      <c r="L390" s="5">
        <v>10</v>
      </c>
      <c r="M390" s="5">
        <f t="shared" ref="M390" si="415">K390*L390/100</f>
        <v>13012.604099999999</v>
      </c>
      <c r="N390" s="5"/>
      <c r="O390" s="5"/>
      <c r="P390" s="9"/>
      <c r="Q390" s="5"/>
      <c r="R390" s="5"/>
      <c r="S390" s="5"/>
      <c r="T390" s="5"/>
      <c r="U390" s="5"/>
      <c r="V390" s="5"/>
      <c r="W390" s="5"/>
      <c r="X390" s="5">
        <f t="shared" ref="X390" si="416">M390+W390+O390+Q390+S390+U390</f>
        <v>13012.604099999999</v>
      </c>
      <c r="Y390" s="5">
        <f t="shared" ref="Y390" si="417">K390+X390</f>
        <v>143138.64509999999</v>
      </c>
      <c r="Z390" s="10"/>
      <c r="AA390" s="11"/>
    </row>
    <row r="391" spans="1:27" s="55" customFormat="1" ht="18.600000000000001" customHeight="1">
      <c r="A391" s="71">
        <v>33</v>
      </c>
      <c r="B391" s="3" t="s">
        <v>315</v>
      </c>
      <c r="C391" s="4" t="s">
        <v>134</v>
      </c>
      <c r="D391" s="60">
        <v>10.5</v>
      </c>
      <c r="E391" s="5" t="s">
        <v>46</v>
      </c>
      <c r="F391" s="4">
        <v>17697</v>
      </c>
      <c r="G391" s="7">
        <v>5.21</v>
      </c>
      <c r="H391" s="6">
        <v>0.5</v>
      </c>
      <c r="I391" s="5">
        <f t="shared" si="358"/>
        <v>46100.684999999998</v>
      </c>
      <c r="J391" s="7">
        <v>3.42</v>
      </c>
      <c r="K391" s="5">
        <f t="shared" si="359"/>
        <v>157664.34269999998</v>
      </c>
      <c r="L391" s="5">
        <v>10</v>
      </c>
      <c r="M391" s="5">
        <f t="shared" si="344"/>
        <v>15766.434269999996</v>
      </c>
      <c r="N391" s="5"/>
      <c r="O391" s="5"/>
      <c r="P391" s="9"/>
      <c r="Q391" s="5"/>
      <c r="R391" s="5"/>
      <c r="S391" s="5"/>
      <c r="T391" s="5"/>
      <c r="U391" s="5"/>
      <c r="V391" s="5"/>
      <c r="W391" s="5"/>
      <c r="X391" s="5">
        <f t="shared" si="345"/>
        <v>15766.434269999996</v>
      </c>
      <c r="Y391" s="5">
        <f t="shared" si="346"/>
        <v>173430.77696999998</v>
      </c>
      <c r="Z391" s="10"/>
      <c r="AA391" s="11"/>
    </row>
    <row r="392" spans="1:27" s="55" customFormat="1" ht="18.600000000000001" customHeight="1">
      <c r="A392" s="71">
        <v>34</v>
      </c>
      <c r="B392" s="3" t="s">
        <v>569</v>
      </c>
      <c r="C392" s="4" t="s">
        <v>21</v>
      </c>
      <c r="D392" s="60" t="s">
        <v>20</v>
      </c>
      <c r="E392" s="5"/>
      <c r="F392" s="4">
        <v>17697</v>
      </c>
      <c r="G392" s="4">
        <v>4.7699999999999996</v>
      </c>
      <c r="H392" s="6">
        <v>0.5</v>
      </c>
      <c r="I392" s="5">
        <f>F392*G392*H392</f>
        <v>42207.344999999994</v>
      </c>
      <c r="J392" s="7">
        <v>3.42</v>
      </c>
      <c r="K392" s="5">
        <f>J392*H392*G392*F392</f>
        <v>144349.11989999999</v>
      </c>
      <c r="L392" s="5">
        <v>10</v>
      </c>
      <c r="M392" s="5">
        <f t="shared" si="344"/>
        <v>14434.911990000001</v>
      </c>
      <c r="N392" s="5"/>
      <c r="O392" s="5"/>
      <c r="P392" s="9"/>
      <c r="Q392" s="5"/>
      <c r="R392" s="5"/>
      <c r="S392" s="5"/>
      <c r="T392" s="5"/>
      <c r="U392" s="5"/>
      <c r="V392" s="5"/>
      <c r="W392" s="5"/>
      <c r="X392" s="5">
        <f t="shared" si="345"/>
        <v>14434.911990000001</v>
      </c>
      <c r="Y392" s="5">
        <f t="shared" si="346"/>
        <v>158784.03188999998</v>
      </c>
      <c r="Z392" s="10"/>
      <c r="AA392" s="11"/>
    </row>
    <row r="393" spans="1:27" s="55" customFormat="1" ht="18.600000000000001" customHeight="1">
      <c r="A393" s="71">
        <v>35</v>
      </c>
      <c r="B393" s="3" t="s">
        <v>569</v>
      </c>
      <c r="C393" s="4" t="s">
        <v>21</v>
      </c>
      <c r="D393" s="60">
        <v>7</v>
      </c>
      <c r="E393" s="5"/>
      <c r="F393" s="4">
        <v>17697</v>
      </c>
      <c r="G393" s="4">
        <v>4.3499999999999996</v>
      </c>
      <c r="H393" s="6">
        <v>0.5</v>
      </c>
      <c r="I393" s="5">
        <f t="shared" ref="I393" si="418">F393*G393*H393</f>
        <v>38490.974999999999</v>
      </c>
      <c r="J393" s="7">
        <v>3.42</v>
      </c>
      <c r="K393" s="5">
        <f>J393*H393*G393*F393</f>
        <v>131639.13449999999</v>
      </c>
      <c r="L393" s="5">
        <v>10</v>
      </c>
      <c r="M393" s="5">
        <f t="shared" si="344"/>
        <v>13163.913449999998</v>
      </c>
      <c r="N393" s="5"/>
      <c r="O393" s="5"/>
      <c r="P393" s="9"/>
      <c r="Q393" s="5"/>
      <c r="R393" s="5"/>
      <c r="S393" s="5"/>
      <c r="T393" s="5"/>
      <c r="U393" s="5"/>
      <c r="V393" s="5"/>
      <c r="W393" s="5"/>
      <c r="X393" s="5">
        <f t="shared" si="345"/>
        <v>13163.913449999998</v>
      </c>
      <c r="Y393" s="5">
        <f t="shared" si="346"/>
        <v>144803.04794999998</v>
      </c>
      <c r="Z393" s="10"/>
      <c r="AA393" s="11"/>
    </row>
    <row r="394" spans="1:27" s="55" customFormat="1" ht="18.600000000000001" customHeight="1">
      <c r="A394" s="71">
        <v>36</v>
      </c>
      <c r="B394" s="3" t="s">
        <v>108</v>
      </c>
      <c r="C394" s="4" t="s">
        <v>21</v>
      </c>
      <c r="D394" s="60">
        <v>3.4</v>
      </c>
      <c r="E394" s="5"/>
      <c r="F394" s="4">
        <v>17697</v>
      </c>
      <c r="G394" s="4">
        <v>4.26</v>
      </c>
      <c r="H394" s="6">
        <v>1</v>
      </c>
      <c r="I394" s="5">
        <f t="shared" ref="I394:I403" si="419">F394*G394*H394</f>
        <v>75389.22</v>
      </c>
      <c r="J394" s="7">
        <v>3.42</v>
      </c>
      <c r="K394" s="5">
        <f t="shared" ref="K394:K404" si="420">I394*J394</f>
        <v>257831.1324</v>
      </c>
      <c r="L394" s="5">
        <v>10</v>
      </c>
      <c r="M394" s="5">
        <f t="shared" si="344"/>
        <v>25783.113239999999</v>
      </c>
      <c r="N394" s="5"/>
      <c r="O394" s="5"/>
      <c r="P394" s="9">
        <v>20</v>
      </c>
      <c r="Q394" s="5">
        <f>F394*H394*P394/100</f>
        <v>3539.4</v>
      </c>
      <c r="R394" s="5"/>
      <c r="S394" s="5"/>
      <c r="T394" s="5"/>
      <c r="U394" s="5"/>
      <c r="V394" s="5"/>
      <c r="W394" s="5"/>
      <c r="X394" s="5">
        <f t="shared" si="345"/>
        <v>29322.51324</v>
      </c>
      <c r="Y394" s="5">
        <f t="shared" si="346"/>
        <v>287153.64564</v>
      </c>
      <c r="Z394" s="10">
        <v>1</v>
      </c>
      <c r="AA394" s="11">
        <f>K394*Z394</f>
        <v>257831.1324</v>
      </c>
    </row>
    <row r="395" spans="1:27" s="55" customFormat="1" ht="18.600000000000001" customHeight="1">
      <c r="A395" s="71">
        <v>37</v>
      </c>
      <c r="B395" s="3" t="s">
        <v>586</v>
      </c>
      <c r="C395" s="4" t="s">
        <v>21</v>
      </c>
      <c r="D395" s="60">
        <v>3.4</v>
      </c>
      <c r="E395" s="5"/>
      <c r="F395" s="4">
        <v>17697</v>
      </c>
      <c r="G395" s="4">
        <v>4.26</v>
      </c>
      <c r="H395" s="6">
        <v>0.5</v>
      </c>
      <c r="I395" s="5">
        <f t="shared" ref="I395" si="421">F395*G395*H395</f>
        <v>37694.61</v>
      </c>
      <c r="J395" s="7">
        <v>3.42</v>
      </c>
      <c r="K395" s="5">
        <f t="shared" ref="K395" si="422">I395*J395</f>
        <v>128915.5662</v>
      </c>
      <c r="L395" s="5">
        <v>10</v>
      </c>
      <c r="M395" s="5">
        <f t="shared" ref="M395" si="423">K395*L395/100</f>
        <v>12891.556619999999</v>
      </c>
      <c r="N395" s="5"/>
      <c r="O395" s="5"/>
      <c r="P395" s="9"/>
      <c r="Q395" s="5"/>
      <c r="R395" s="5"/>
      <c r="S395" s="5"/>
      <c r="T395" s="5"/>
      <c r="U395" s="5"/>
      <c r="V395" s="5"/>
      <c r="W395" s="5"/>
      <c r="X395" s="5">
        <f t="shared" ref="X395" si="424">M395+W395+O395+Q395+S395+U395</f>
        <v>12891.556619999999</v>
      </c>
      <c r="Y395" s="5">
        <f t="shared" ref="Y395" si="425">K395+X395</f>
        <v>141807.12281999999</v>
      </c>
      <c r="Z395" s="10"/>
      <c r="AA395" s="11"/>
    </row>
    <row r="396" spans="1:27" s="55" customFormat="1" ht="18.600000000000001" customHeight="1">
      <c r="A396" s="71">
        <v>38</v>
      </c>
      <c r="B396" s="3" t="s">
        <v>500</v>
      </c>
      <c r="C396" s="4" t="s">
        <v>21</v>
      </c>
      <c r="D396" s="60">
        <v>7</v>
      </c>
      <c r="E396" s="5"/>
      <c r="F396" s="4">
        <v>17697</v>
      </c>
      <c r="G396" s="4">
        <v>4.3499999999999996</v>
      </c>
      <c r="H396" s="6">
        <v>0.5</v>
      </c>
      <c r="I396" s="5">
        <f t="shared" si="419"/>
        <v>38490.974999999999</v>
      </c>
      <c r="J396" s="7">
        <v>3.42</v>
      </c>
      <c r="K396" s="5">
        <f t="shared" si="420"/>
        <v>131639.13449999999</v>
      </c>
      <c r="L396" s="5">
        <v>10</v>
      </c>
      <c r="M396" s="5">
        <f t="shared" si="344"/>
        <v>13163.913449999998</v>
      </c>
      <c r="N396" s="5"/>
      <c r="O396" s="5"/>
      <c r="P396" s="9"/>
      <c r="Q396" s="5"/>
      <c r="R396" s="5">
        <v>80</v>
      </c>
      <c r="S396" s="5">
        <f t="shared" ref="S396" si="426">F396*H396*R396/100</f>
        <v>7078.8</v>
      </c>
      <c r="T396" s="5"/>
      <c r="U396" s="5"/>
      <c r="V396" s="5"/>
      <c r="W396" s="5"/>
      <c r="X396" s="5">
        <f t="shared" si="345"/>
        <v>20242.713449999999</v>
      </c>
      <c r="Y396" s="5">
        <f t="shared" si="346"/>
        <v>151881.84795</v>
      </c>
      <c r="Z396" s="10"/>
      <c r="AA396" s="11"/>
    </row>
    <row r="397" spans="1:27" s="55" customFormat="1" ht="18.600000000000001" customHeight="1">
      <c r="A397" s="71">
        <v>39</v>
      </c>
      <c r="B397" s="3" t="s">
        <v>110</v>
      </c>
      <c r="C397" s="4" t="s">
        <v>21</v>
      </c>
      <c r="D397" s="60">
        <v>7</v>
      </c>
      <c r="E397" s="5"/>
      <c r="F397" s="4">
        <v>17697</v>
      </c>
      <c r="G397" s="4">
        <v>4.3499999999999996</v>
      </c>
      <c r="H397" s="74">
        <v>0.25</v>
      </c>
      <c r="I397" s="5">
        <f t="shared" ref="I397" si="427">F397*G397*H397</f>
        <v>19245.487499999999</v>
      </c>
      <c r="J397" s="7">
        <v>3.42</v>
      </c>
      <c r="K397" s="5">
        <f t="shared" ref="K397" si="428">I397*J397</f>
        <v>65819.567249999993</v>
      </c>
      <c r="L397" s="5">
        <v>10</v>
      </c>
      <c r="M397" s="5">
        <f t="shared" ref="M397" si="429">K397*L397/100</f>
        <v>6581.9567249999991</v>
      </c>
      <c r="N397" s="5"/>
      <c r="O397" s="5"/>
      <c r="P397" s="9"/>
      <c r="Q397" s="5"/>
      <c r="R397" s="5"/>
      <c r="S397" s="5"/>
      <c r="T397" s="5"/>
      <c r="U397" s="5"/>
      <c r="V397" s="5"/>
      <c r="W397" s="5"/>
      <c r="X397" s="5">
        <f t="shared" ref="X397" si="430">M397+W397+O397+Q397+S397+U397</f>
        <v>6581.9567249999991</v>
      </c>
      <c r="Y397" s="5">
        <f t="shared" ref="Y397" si="431">K397+X397</f>
        <v>72401.523974999989</v>
      </c>
      <c r="Z397" s="10"/>
      <c r="AA397" s="11"/>
    </row>
    <row r="398" spans="1:27" s="55" customFormat="1" ht="18.600000000000001" customHeight="1">
      <c r="A398" s="71">
        <v>40</v>
      </c>
      <c r="B398" s="3" t="s">
        <v>110</v>
      </c>
      <c r="C398" s="4" t="s">
        <v>21</v>
      </c>
      <c r="D398" s="60">
        <v>11.4</v>
      </c>
      <c r="E398" s="5"/>
      <c r="F398" s="4">
        <v>17697</v>
      </c>
      <c r="G398" s="7">
        <v>4.4000000000000004</v>
      </c>
      <c r="H398" s="74">
        <v>0.75</v>
      </c>
      <c r="I398" s="5">
        <f t="shared" si="419"/>
        <v>58400.100000000006</v>
      </c>
      <c r="J398" s="7">
        <v>3.42</v>
      </c>
      <c r="K398" s="5">
        <f t="shared" si="420"/>
        <v>199728.342</v>
      </c>
      <c r="L398" s="5">
        <v>10</v>
      </c>
      <c r="M398" s="5">
        <f t="shared" si="344"/>
        <v>19972.834199999998</v>
      </c>
      <c r="N398" s="5"/>
      <c r="O398" s="5"/>
      <c r="P398" s="9"/>
      <c r="Q398" s="5"/>
      <c r="R398" s="5"/>
      <c r="S398" s="5"/>
      <c r="T398" s="5"/>
      <c r="U398" s="5"/>
      <c r="V398" s="5"/>
      <c r="W398" s="5"/>
      <c r="X398" s="5">
        <f t="shared" si="345"/>
        <v>19972.834199999998</v>
      </c>
      <c r="Y398" s="5">
        <f t="shared" si="346"/>
        <v>219701.17619999999</v>
      </c>
      <c r="Z398" s="10"/>
      <c r="AA398" s="11"/>
    </row>
    <row r="399" spans="1:27" s="140" customFormat="1" ht="18.600000000000001" customHeight="1">
      <c r="A399" s="71">
        <v>41</v>
      </c>
      <c r="B399" s="139" t="s">
        <v>295</v>
      </c>
      <c r="C399" s="73" t="s">
        <v>21</v>
      </c>
      <c r="D399" s="4">
        <v>3.8</v>
      </c>
      <c r="E399" s="72"/>
      <c r="F399" s="73">
        <v>17697</v>
      </c>
      <c r="G399" s="73">
        <v>4.26</v>
      </c>
      <c r="H399" s="6">
        <v>0.5</v>
      </c>
      <c r="I399" s="5">
        <f>F399*G399*H399</f>
        <v>37694.61</v>
      </c>
      <c r="J399" s="7">
        <v>3.42</v>
      </c>
      <c r="K399" s="5">
        <f>I399*J399</f>
        <v>128915.5662</v>
      </c>
      <c r="L399" s="5">
        <v>10</v>
      </c>
      <c r="M399" s="5">
        <f>K399*L399/100</f>
        <v>12891.556619999999</v>
      </c>
      <c r="N399" s="4"/>
      <c r="O399" s="5"/>
      <c r="P399" s="9"/>
      <c r="Q399" s="5"/>
      <c r="R399" s="5"/>
      <c r="S399" s="5"/>
      <c r="T399" s="5"/>
      <c r="U399" s="5"/>
      <c r="V399" s="5"/>
      <c r="W399" s="5"/>
      <c r="X399" s="5">
        <f>M399+W399+O399+Q399+S399+U399</f>
        <v>12891.556619999999</v>
      </c>
      <c r="Y399" s="5">
        <f>K399+X399</f>
        <v>141807.12281999999</v>
      </c>
      <c r="Z399" s="10"/>
      <c r="AA399" s="11"/>
    </row>
    <row r="400" spans="1:27" s="55" customFormat="1" ht="18.600000000000001" customHeight="1">
      <c r="A400" s="71">
        <v>42</v>
      </c>
      <c r="B400" s="3" t="s">
        <v>193</v>
      </c>
      <c r="C400" s="4" t="s">
        <v>21</v>
      </c>
      <c r="D400" s="60">
        <v>4.5</v>
      </c>
      <c r="E400" s="5"/>
      <c r="F400" s="4">
        <v>17697</v>
      </c>
      <c r="G400" s="4">
        <v>4.26</v>
      </c>
      <c r="H400" s="6">
        <v>1</v>
      </c>
      <c r="I400" s="5">
        <f t="shared" si="419"/>
        <v>75389.22</v>
      </c>
      <c r="J400" s="7">
        <v>3.42</v>
      </c>
      <c r="K400" s="5">
        <f t="shared" si="420"/>
        <v>257831.1324</v>
      </c>
      <c r="L400" s="5">
        <v>10</v>
      </c>
      <c r="M400" s="5">
        <f t="shared" si="344"/>
        <v>25783.113239999999</v>
      </c>
      <c r="N400" s="5"/>
      <c r="O400" s="5"/>
      <c r="P400" s="9"/>
      <c r="Q400" s="5"/>
      <c r="R400" s="5">
        <v>80</v>
      </c>
      <c r="S400" s="5">
        <f t="shared" ref="S400:S401" si="432">F400*H400*R400/100</f>
        <v>14157.6</v>
      </c>
      <c r="T400" s="5"/>
      <c r="U400" s="5"/>
      <c r="V400" s="5"/>
      <c r="W400" s="5"/>
      <c r="X400" s="5">
        <f t="shared" si="345"/>
        <v>39940.713239999997</v>
      </c>
      <c r="Y400" s="5">
        <f t="shared" si="346"/>
        <v>297771.84564000001</v>
      </c>
      <c r="Z400" s="10">
        <v>1</v>
      </c>
      <c r="AA400" s="11">
        <f>K400*Z400</f>
        <v>257831.1324</v>
      </c>
    </row>
    <row r="401" spans="1:27" s="55" customFormat="1" ht="18.600000000000001" customHeight="1">
      <c r="A401" s="71">
        <v>43</v>
      </c>
      <c r="B401" s="3" t="s">
        <v>572</v>
      </c>
      <c r="C401" s="4" t="s">
        <v>19</v>
      </c>
      <c r="D401" s="60">
        <v>14.8</v>
      </c>
      <c r="E401" s="5" t="s">
        <v>18</v>
      </c>
      <c r="F401" s="4">
        <v>17697</v>
      </c>
      <c r="G401" s="4">
        <v>5.75</v>
      </c>
      <c r="H401" s="6">
        <v>0.5</v>
      </c>
      <c r="I401" s="5">
        <f t="shared" si="419"/>
        <v>50878.875</v>
      </c>
      <c r="J401" s="7">
        <v>3.42</v>
      </c>
      <c r="K401" s="5">
        <f t="shared" si="420"/>
        <v>174005.7525</v>
      </c>
      <c r="L401" s="5">
        <v>10</v>
      </c>
      <c r="M401" s="5">
        <f t="shared" si="344"/>
        <v>17400.575249999998</v>
      </c>
      <c r="N401" s="5"/>
      <c r="O401" s="5"/>
      <c r="P401" s="9"/>
      <c r="Q401" s="5"/>
      <c r="R401" s="5">
        <v>80</v>
      </c>
      <c r="S401" s="5">
        <f t="shared" si="432"/>
        <v>7078.8</v>
      </c>
      <c r="T401" s="5"/>
      <c r="U401" s="5"/>
      <c r="V401" s="5"/>
      <c r="W401" s="5"/>
      <c r="X401" s="5">
        <f t="shared" si="345"/>
        <v>24479.375249999997</v>
      </c>
      <c r="Y401" s="5">
        <f t="shared" si="346"/>
        <v>198485.12774999999</v>
      </c>
      <c r="Z401" s="10"/>
      <c r="AA401" s="11"/>
    </row>
    <row r="402" spans="1:27" s="55" customFormat="1" ht="18.600000000000001" customHeight="1">
      <c r="A402" s="71">
        <v>44</v>
      </c>
      <c r="B402" s="3" t="s">
        <v>572</v>
      </c>
      <c r="C402" s="4" t="s">
        <v>21</v>
      </c>
      <c r="D402" s="60">
        <v>7</v>
      </c>
      <c r="E402" s="5"/>
      <c r="F402" s="4">
        <v>17697</v>
      </c>
      <c r="G402" s="4">
        <v>4.3499999999999996</v>
      </c>
      <c r="H402" s="6">
        <v>0.5</v>
      </c>
      <c r="I402" s="5">
        <f>F402*G402*H402</f>
        <v>38490.974999999999</v>
      </c>
      <c r="J402" s="7">
        <v>3.42</v>
      </c>
      <c r="K402" s="5">
        <f>I402*J402</f>
        <v>131639.13449999999</v>
      </c>
      <c r="L402" s="5">
        <v>10</v>
      </c>
      <c r="M402" s="5">
        <f>K402*L402/100</f>
        <v>13163.913449999998</v>
      </c>
      <c r="N402" s="5"/>
      <c r="O402" s="5"/>
      <c r="P402" s="9"/>
      <c r="Q402" s="5"/>
      <c r="R402" s="5">
        <v>80</v>
      </c>
      <c r="S402" s="5">
        <f>F402*H402*R402/100</f>
        <v>7078.8</v>
      </c>
      <c r="T402" s="5"/>
      <c r="U402" s="5"/>
      <c r="V402" s="5"/>
      <c r="W402" s="5"/>
      <c r="X402" s="5">
        <f>M402+W402+O402+Q402+S402+U402</f>
        <v>20242.713449999999</v>
      </c>
      <c r="Y402" s="5">
        <f>K402+X402</f>
        <v>151881.84795</v>
      </c>
      <c r="Z402" s="10"/>
      <c r="AA402" s="11"/>
    </row>
    <row r="403" spans="1:27" s="55" customFormat="1" ht="18.600000000000001" customHeight="1">
      <c r="A403" s="71">
        <v>45</v>
      </c>
      <c r="B403" s="3" t="s">
        <v>111</v>
      </c>
      <c r="C403" s="4" t="s">
        <v>19</v>
      </c>
      <c r="D403" s="60" t="s">
        <v>20</v>
      </c>
      <c r="E403" s="5" t="s">
        <v>18</v>
      </c>
      <c r="F403" s="4">
        <v>17697</v>
      </c>
      <c r="G403" s="4">
        <v>5.99</v>
      </c>
      <c r="H403" s="6">
        <v>1</v>
      </c>
      <c r="I403" s="5">
        <f t="shared" si="419"/>
        <v>106005.03</v>
      </c>
      <c r="J403" s="7">
        <v>3.42</v>
      </c>
      <c r="K403" s="5">
        <f t="shared" si="420"/>
        <v>362537.20259999996</v>
      </c>
      <c r="L403" s="5">
        <v>10</v>
      </c>
      <c r="M403" s="5">
        <f t="shared" si="344"/>
        <v>36253.720259999995</v>
      </c>
      <c r="N403" s="5"/>
      <c r="O403" s="5"/>
      <c r="P403" s="9">
        <v>20</v>
      </c>
      <c r="Q403" s="5">
        <f>F403*H403*P403/100</f>
        <v>3539.4</v>
      </c>
      <c r="R403" s="5"/>
      <c r="S403" s="5"/>
      <c r="T403" s="5"/>
      <c r="U403" s="5"/>
      <c r="V403" s="5"/>
      <c r="W403" s="5"/>
      <c r="X403" s="5">
        <f t="shared" si="345"/>
        <v>39793.120259999996</v>
      </c>
      <c r="Y403" s="5">
        <f t="shared" si="346"/>
        <v>402330.32285999996</v>
      </c>
      <c r="Z403" s="60">
        <v>1</v>
      </c>
      <c r="AA403" s="11">
        <f>K403*Z403</f>
        <v>362537.20259999996</v>
      </c>
    </row>
    <row r="404" spans="1:27" s="55" customFormat="1" ht="18.600000000000001" customHeight="1">
      <c r="A404" s="71">
        <v>46</v>
      </c>
      <c r="B404" s="3" t="s">
        <v>585</v>
      </c>
      <c r="C404" s="4" t="s">
        <v>19</v>
      </c>
      <c r="D404" s="60" t="s">
        <v>20</v>
      </c>
      <c r="E404" s="5" t="s">
        <v>18</v>
      </c>
      <c r="F404" s="4">
        <v>17697</v>
      </c>
      <c r="G404" s="4">
        <v>5.99</v>
      </c>
      <c r="H404" s="6">
        <v>0.5</v>
      </c>
      <c r="I404" s="5">
        <f>F404*G404*H404</f>
        <v>53002.514999999999</v>
      </c>
      <c r="J404" s="7">
        <v>3.42</v>
      </c>
      <c r="K404" s="5">
        <f t="shared" si="420"/>
        <v>181268.60129999998</v>
      </c>
      <c r="L404" s="5">
        <v>10</v>
      </c>
      <c r="M404" s="5">
        <f t="shared" si="344"/>
        <v>18126.860129999997</v>
      </c>
      <c r="N404" s="5"/>
      <c r="O404" s="5"/>
      <c r="P404" s="9"/>
      <c r="Q404" s="5"/>
      <c r="R404" s="5"/>
      <c r="S404" s="5"/>
      <c r="T404" s="5"/>
      <c r="U404" s="5"/>
      <c r="V404" s="5"/>
      <c r="W404" s="5"/>
      <c r="X404" s="5">
        <f t="shared" si="345"/>
        <v>18126.860129999997</v>
      </c>
      <c r="Y404" s="5">
        <f t="shared" si="346"/>
        <v>199395.46142999997</v>
      </c>
      <c r="Z404" s="93"/>
      <c r="AA404" s="11"/>
    </row>
    <row r="405" spans="1:27" s="140" customFormat="1" ht="18.600000000000001" customHeight="1">
      <c r="A405" s="71"/>
      <c r="B405" s="62" t="s">
        <v>22</v>
      </c>
      <c r="C405" s="61"/>
      <c r="D405" s="63"/>
      <c r="E405" s="5"/>
      <c r="F405" s="61"/>
      <c r="G405" s="61"/>
      <c r="H405" s="75">
        <f>SUM(H359:H404)</f>
        <v>31.25</v>
      </c>
      <c r="I405" s="66">
        <f>SUM(I359:I404)</f>
        <v>2617032.3600000003</v>
      </c>
      <c r="J405" s="64"/>
      <c r="K405" s="66">
        <f>SUM(K359:K404)</f>
        <v>8950250.6712000016</v>
      </c>
      <c r="L405" s="66"/>
      <c r="M405" s="66">
        <f>SUM(M359:M404)</f>
        <v>895025.06712000002</v>
      </c>
      <c r="N405" s="66"/>
      <c r="O405" s="66">
        <f>SUM(O359:O404)</f>
        <v>0</v>
      </c>
      <c r="P405" s="64"/>
      <c r="Q405" s="66">
        <f>SUM(Q359:Q404)</f>
        <v>124144.45499999999</v>
      </c>
      <c r="R405" s="64"/>
      <c r="S405" s="66">
        <f>SUM(S359:S404)</f>
        <v>180509.39999999997</v>
      </c>
      <c r="T405" s="64"/>
      <c r="U405" s="66">
        <f>SUM(U359:U404)</f>
        <v>27872.775000000001</v>
      </c>
      <c r="V405" s="64"/>
      <c r="W405" s="66">
        <f>SUM(W359:W404)</f>
        <v>0</v>
      </c>
      <c r="X405" s="66">
        <f>SUM(X359:X404)</f>
        <v>1227551.6971199994</v>
      </c>
      <c r="Y405" s="66">
        <f>SUM(Y359:Y404)</f>
        <v>10177802.368319998</v>
      </c>
      <c r="Z405" s="75">
        <f>SUM(Z359:Z404)</f>
        <v>18</v>
      </c>
      <c r="AA405" s="66">
        <f>SUM(AA359:AA404)</f>
        <v>5283117.2646000013</v>
      </c>
    </row>
    <row r="406" spans="1:27" s="55" customFormat="1" ht="18.600000000000001" customHeight="1">
      <c r="A406" s="68" t="s">
        <v>23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70"/>
    </row>
    <row r="407" spans="1:27" s="55" customFormat="1" ht="18.600000000000001" customHeight="1">
      <c r="A407" s="71">
        <v>1</v>
      </c>
      <c r="B407" s="3" t="s">
        <v>147</v>
      </c>
      <c r="C407" s="4" t="s">
        <v>25</v>
      </c>
      <c r="D407" s="4" t="s">
        <v>20</v>
      </c>
      <c r="E407" s="5" t="s">
        <v>18</v>
      </c>
      <c r="F407" s="4">
        <v>17697</v>
      </c>
      <c r="G407" s="4">
        <v>5.55</v>
      </c>
      <c r="H407" s="6">
        <v>1</v>
      </c>
      <c r="I407" s="5">
        <f t="shared" ref="I407:I451" si="433">F407*G407*H407</f>
        <v>98218.349999999991</v>
      </c>
      <c r="J407" s="7">
        <v>2.34</v>
      </c>
      <c r="K407" s="5">
        <f>I407*J407</f>
        <v>229830.93899999995</v>
      </c>
      <c r="L407" s="5">
        <v>10</v>
      </c>
      <c r="M407" s="5">
        <f t="shared" ref="M407:M451" si="434">K407*L407/100</f>
        <v>22983.093899999996</v>
      </c>
      <c r="N407" s="5">
        <v>25</v>
      </c>
      <c r="O407" s="5">
        <f>(F407*H407)*N407/100</f>
        <v>4424.25</v>
      </c>
      <c r="P407" s="9"/>
      <c r="Q407" s="5"/>
      <c r="R407" s="5"/>
      <c r="S407" s="5"/>
      <c r="T407" s="5"/>
      <c r="U407" s="5"/>
      <c r="V407" s="5"/>
      <c r="W407" s="5"/>
      <c r="X407" s="5">
        <f t="shared" ref="X407:X451" si="435">M407+W407+O407+Q407+S407+U407</f>
        <v>27407.343899999996</v>
      </c>
      <c r="Y407" s="5">
        <f t="shared" ref="Y407:Y451" si="436">K407+X407</f>
        <v>257238.28289999996</v>
      </c>
      <c r="Z407" s="10">
        <v>1</v>
      </c>
      <c r="AA407" s="11">
        <f>K407*Z407</f>
        <v>229830.93899999995</v>
      </c>
    </row>
    <row r="408" spans="1:27" s="55" customFormat="1" ht="18.600000000000001" customHeight="1">
      <c r="A408" s="71">
        <v>2</v>
      </c>
      <c r="B408" s="3" t="s">
        <v>584</v>
      </c>
      <c r="C408" s="4" t="s">
        <v>25</v>
      </c>
      <c r="D408" s="4" t="s">
        <v>20</v>
      </c>
      <c r="E408" s="5" t="s">
        <v>18</v>
      </c>
      <c r="F408" s="4">
        <v>17697</v>
      </c>
      <c r="G408" s="4">
        <v>5.55</v>
      </c>
      <c r="H408" s="74">
        <v>0.25</v>
      </c>
      <c r="I408" s="5">
        <f t="shared" si="433"/>
        <v>24554.587499999998</v>
      </c>
      <c r="J408" s="7">
        <v>2.34</v>
      </c>
      <c r="K408" s="5">
        <f t="shared" ref="K408:K449" si="437">I408*J408</f>
        <v>57457.734749999989</v>
      </c>
      <c r="L408" s="5">
        <v>10</v>
      </c>
      <c r="M408" s="5">
        <f t="shared" si="434"/>
        <v>5745.7734749999991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>
        <f t="shared" si="435"/>
        <v>5745.7734749999991</v>
      </c>
      <c r="Y408" s="5">
        <f t="shared" si="436"/>
        <v>63203.50822499999</v>
      </c>
      <c r="Z408" s="10"/>
      <c r="AA408" s="11"/>
    </row>
    <row r="409" spans="1:27" s="12" customFormat="1" ht="18.600000000000001" customHeight="1">
      <c r="A409" s="71">
        <v>3</v>
      </c>
      <c r="B409" s="238" t="s">
        <v>67</v>
      </c>
      <c r="C409" s="4" t="s">
        <v>31</v>
      </c>
      <c r="D409" s="60">
        <v>8.4</v>
      </c>
      <c r="E409" s="5"/>
      <c r="F409" s="4">
        <v>17697</v>
      </c>
      <c r="G409" s="4">
        <v>3.53</v>
      </c>
      <c r="H409" s="60">
        <v>1</v>
      </c>
      <c r="I409" s="5">
        <f t="shared" ref="I409:I415" si="438">F409*G409*H409</f>
        <v>62470.409999999996</v>
      </c>
      <c r="J409" s="7">
        <v>2.34</v>
      </c>
      <c r="K409" s="5">
        <f t="shared" ref="K409:K415" si="439">I409*J409</f>
        <v>146180.75939999998</v>
      </c>
      <c r="L409" s="5">
        <v>10</v>
      </c>
      <c r="M409" s="5">
        <f t="shared" ref="M409:M415" si="440">K409*L409/100</f>
        <v>14618.075939999999</v>
      </c>
      <c r="N409" s="5"/>
      <c r="O409" s="4"/>
      <c r="P409" s="4"/>
      <c r="Q409" s="4"/>
      <c r="R409" s="4"/>
      <c r="S409" s="5"/>
      <c r="T409" s="5"/>
      <c r="U409" s="5"/>
      <c r="V409" s="5"/>
      <c r="W409" s="5"/>
      <c r="X409" s="5">
        <f t="shared" ref="X409:X415" si="441">M409+W409+O409+Q409+S409+U409</f>
        <v>14618.075939999999</v>
      </c>
      <c r="Y409" s="5">
        <f t="shared" ref="Y409:Y415" si="442">K409+X409</f>
        <v>160798.83533999999</v>
      </c>
      <c r="Z409" s="10">
        <v>1</v>
      </c>
      <c r="AA409" s="11">
        <f>K409*Z409</f>
        <v>146180.75939999998</v>
      </c>
    </row>
    <row r="410" spans="1:27" s="12" customFormat="1" ht="18.600000000000001" customHeight="1">
      <c r="A410" s="71">
        <v>4</v>
      </c>
      <c r="B410" s="3" t="s">
        <v>403</v>
      </c>
      <c r="C410" s="4" t="s">
        <v>30</v>
      </c>
      <c r="D410" s="60" t="s">
        <v>20</v>
      </c>
      <c r="E410" s="5" t="s">
        <v>18</v>
      </c>
      <c r="F410" s="4">
        <v>17697</v>
      </c>
      <c r="G410" s="4">
        <v>4.53</v>
      </c>
      <c r="H410" s="60">
        <v>1</v>
      </c>
      <c r="I410" s="5">
        <f t="shared" si="438"/>
        <v>80167.41</v>
      </c>
      <c r="J410" s="7">
        <v>2.34</v>
      </c>
      <c r="K410" s="5">
        <f t="shared" si="439"/>
        <v>187591.73939999999</v>
      </c>
      <c r="L410" s="5">
        <v>10</v>
      </c>
      <c r="M410" s="5">
        <f t="shared" si="440"/>
        <v>18759.173939999997</v>
      </c>
      <c r="N410" s="5"/>
      <c r="O410" s="5"/>
      <c r="P410" s="5">
        <v>190</v>
      </c>
      <c r="Q410" s="5">
        <f>F410*H410*P410/100</f>
        <v>33624.300000000003</v>
      </c>
      <c r="R410" s="5"/>
      <c r="S410" s="5"/>
      <c r="T410" s="5">
        <v>30</v>
      </c>
      <c r="U410" s="5">
        <f>F410*H410*T410/100</f>
        <v>5309.1</v>
      </c>
      <c r="V410" s="5"/>
      <c r="W410" s="5"/>
      <c r="X410" s="5">
        <f t="shared" si="441"/>
        <v>57692.573939999995</v>
      </c>
      <c r="Y410" s="5">
        <f t="shared" si="442"/>
        <v>245284.31333999999</v>
      </c>
      <c r="Z410" s="10">
        <v>1</v>
      </c>
      <c r="AA410" s="11">
        <f>K410*Z410</f>
        <v>187591.73939999999</v>
      </c>
    </row>
    <row r="411" spans="1:27" s="12" customFormat="1" ht="18.600000000000001" customHeight="1">
      <c r="A411" s="71">
        <v>5</v>
      </c>
      <c r="B411" s="3" t="s">
        <v>403</v>
      </c>
      <c r="C411" s="4" t="s">
        <v>31</v>
      </c>
      <c r="D411" s="60">
        <v>13.4</v>
      </c>
      <c r="E411" s="5"/>
      <c r="F411" s="4">
        <v>17697</v>
      </c>
      <c r="G411" s="4">
        <v>3.61</v>
      </c>
      <c r="H411" s="60">
        <v>1</v>
      </c>
      <c r="I411" s="5">
        <f t="shared" si="438"/>
        <v>63886.17</v>
      </c>
      <c r="J411" s="7">
        <v>2.34</v>
      </c>
      <c r="K411" s="5">
        <f t="shared" si="439"/>
        <v>149493.6378</v>
      </c>
      <c r="L411" s="5">
        <v>10</v>
      </c>
      <c r="M411" s="5">
        <f t="shared" si="440"/>
        <v>14949.36378</v>
      </c>
      <c r="N411" s="5"/>
      <c r="O411" s="5"/>
      <c r="P411" s="5">
        <v>190</v>
      </c>
      <c r="Q411" s="5">
        <f>F411*H411*P411/100</f>
        <v>33624.300000000003</v>
      </c>
      <c r="R411" s="5"/>
      <c r="S411" s="5"/>
      <c r="T411" s="5">
        <v>30</v>
      </c>
      <c r="U411" s="5">
        <f t="shared" ref="U411:U412" si="443">F411*H411*T411/100</f>
        <v>5309.1</v>
      </c>
      <c r="V411" s="5"/>
      <c r="W411" s="5"/>
      <c r="X411" s="5">
        <f t="shared" si="441"/>
        <v>53882.763780000001</v>
      </c>
      <c r="Y411" s="5">
        <f t="shared" si="442"/>
        <v>203376.40158000001</v>
      </c>
      <c r="Z411" s="10">
        <v>1</v>
      </c>
      <c r="AA411" s="11">
        <f>K411*Z411</f>
        <v>149493.6378</v>
      </c>
    </row>
    <row r="412" spans="1:27" s="12" customFormat="1" ht="18.600000000000001" customHeight="1">
      <c r="A412" s="71">
        <v>6</v>
      </c>
      <c r="B412" s="3" t="s">
        <v>403</v>
      </c>
      <c r="C412" s="4" t="s">
        <v>30</v>
      </c>
      <c r="D412" s="60" t="s">
        <v>20</v>
      </c>
      <c r="E412" s="5" t="s">
        <v>18</v>
      </c>
      <c r="F412" s="4">
        <v>17697</v>
      </c>
      <c r="G412" s="4">
        <v>4.53</v>
      </c>
      <c r="H412" s="60">
        <v>1</v>
      </c>
      <c r="I412" s="5">
        <f t="shared" si="438"/>
        <v>80167.41</v>
      </c>
      <c r="J412" s="7">
        <v>2.34</v>
      </c>
      <c r="K412" s="5">
        <f t="shared" si="439"/>
        <v>187591.73939999999</v>
      </c>
      <c r="L412" s="5">
        <v>10</v>
      </c>
      <c r="M412" s="5">
        <f t="shared" si="440"/>
        <v>18759.173939999997</v>
      </c>
      <c r="N412" s="5"/>
      <c r="O412" s="5"/>
      <c r="P412" s="5">
        <v>190</v>
      </c>
      <c r="Q412" s="5">
        <f>F412*H412*P412/100</f>
        <v>33624.300000000003</v>
      </c>
      <c r="R412" s="5"/>
      <c r="S412" s="5"/>
      <c r="T412" s="5">
        <v>30</v>
      </c>
      <c r="U412" s="5">
        <f t="shared" si="443"/>
        <v>5309.1</v>
      </c>
      <c r="V412" s="5"/>
      <c r="W412" s="5"/>
      <c r="X412" s="5">
        <f t="shared" si="441"/>
        <v>57692.573939999995</v>
      </c>
      <c r="Y412" s="5">
        <f t="shared" si="442"/>
        <v>245284.31333999999</v>
      </c>
      <c r="Z412" s="10">
        <v>1</v>
      </c>
      <c r="AA412" s="11">
        <f>K412*Z412</f>
        <v>187591.73939999999</v>
      </c>
    </row>
    <row r="413" spans="1:27" s="12" customFormat="1" ht="18.600000000000001" customHeight="1">
      <c r="A413" s="71">
        <v>7</v>
      </c>
      <c r="B413" s="3" t="s">
        <v>582</v>
      </c>
      <c r="C413" s="4" t="s">
        <v>30</v>
      </c>
      <c r="D413" s="60" t="s">
        <v>20</v>
      </c>
      <c r="E413" s="5" t="s">
        <v>18</v>
      </c>
      <c r="F413" s="4">
        <v>17697</v>
      </c>
      <c r="G413" s="4">
        <v>4.53</v>
      </c>
      <c r="H413" s="7">
        <v>0.25</v>
      </c>
      <c r="I413" s="5">
        <f t="shared" si="438"/>
        <v>20041.852500000001</v>
      </c>
      <c r="J413" s="7">
        <v>2.34</v>
      </c>
      <c r="K413" s="5">
        <f t="shared" si="439"/>
        <v>46897.934849999998</v>
      </c>
      <c r="L413" s="5">
        <v>10</v>
      </c>
      <c r="M413" s="5">
        <f t="shared" si="440"/>
        <v>4689.7934849999992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>
        <f t="shared" si="441"/>
        <v>4689.7934849999992</v>
      </c>
      <c r="Y413" s="5">
        <f t="shared" si="442"/>
        <v>51587.728335</v>
      </c>
      <c r="Z413" s="60"/>
      <c r="AA413" s="11"/>
    </row>
    <row r="414" spans="1:27" s="12" customFormat="1" ht="18.600000000000001" customHeight="1">
      <c r="A414" s="71">
        <v>8</v>
      </c>
      <c r="B414" s="3" t="s">
        <v>74</v>
      </c>
      <c r="C414" s="4" t="s">
        <v>31</v>
      </c>
      <c r="D414" s="60" t="s">
        <v>20</v>
      </c>
      <c r="E414" s="5"/>
      <c r="F414" s="4">
        <v>17697</v>
      </c>
      <c r="G414" s="4">
        <v>3.73</v>
      </c>
      <c r="H414" s="6">
        <v>1</v>
      </c>
      <c r="I414" s="5">
        <f t="shared" si="438"/>
        <v>66009.81</v>
      </c>
      <c r="J414" s="7">
        <v>2.34</v>
      </c>
      <c r="K414" s="5">
        <f t="shared" si="439"/>
        <v>154462.95539999998</v>
      </c>
      <c r="L414" s="5">
        <v>10</v>
      </c>
      <c r="M414" s="5">
        <f t="shared" si="440"/>
        <v>15446.295539999997</v>
      </c>
      <c r="N414" s="5"/>
      <c r="O414" s="5"/>
      <c r="P414" s="5">
        <v>190</v>
      </c>
      <c r="Q414" s="5">
        <f>F414*H414*P414/100</f>
        <v>33624.300000000003</v>
      </c>
      <c r="R414" s="5"/>
      <c r="S414" s="5"/>
      <c r="T414" s="5">
        <v>30</v>
      </c>
      <c r="U414" s="5">
        <f>F414*H414*T414/100</f>
        <v>5309.1</v>
      </c>
      <c r="V414" s="5"/>
      <c r="W414" s="5"/>
      <c r="X414" s="5">
        <f t="shared" si="441"/>
        <v>54379.695540000001</v>
      </c>
      <c r="Y414" s="5">
        <f t="shared" si="442"/>
        <v>208842.65093999996</v>
      </c>
      <c r="Z414" s="10">
        <v>1</v>
      </c>
      <c r="AA414" s="11">
        <f>K414*Z414</f>
        <v>154462.95539999998</v>
      </c>
    </row>
    <row r="415" spans="1:27" s="12" customFormat="1" ht="18.600000000000001" customHeight="1">
      <c r="A415" s="71">
        <v>9</v>
      </c>
      <c r="B415" s="3" t="s">
        <v>583</v>
      </c>
      <c r="C415" s="4" t="s">
        <v>31</v>
      </c>
      <c r="D415" s="60" t="s">
        <v>20</v>
      </c>
      <c r="E415" s="5"/>
      <c r="F415" s="4">
        <v>17697</v>
      </c>
      <c r="G415" s="4">
        <v>3.73</v>
      </c>
      <c r="H415" s="74">
        <v>0.25</v>
      </c>
      <c r="I415" s="5">
        <f t="shared" si="438"/>
        <v>16502.452499999999</v>
      </c>
      <c r="J415" s="7">
        <v>2.34</v>
      </c>
      <c r="K415" s="5">
        <f t="shared" si="439"/>
        <v>38615.738849999994</v>
      </c>
      <c r="L415" s="5">
        <v>10</v>
      </c>
      <c r="M415" s="5">
        <f t="shared" si="440"/>
        <v>3861.5738849999993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>
        <f t="shared" si="441"/>
        <v>3861.5738849999993</v>
      </c>
      <c r="Y415" s="5">
        <f t="shared" si="442"/>
        <v>42477.312734999992</v>
      </c>
      <c r="Z415" s="10"/>
      <c r="AA415" s="11"/>
    </row>
    <row r="416" spans="1:27" s="55" customFormat="1" ht="18.600000000000001" customHeight="1">
      <c r="A416" s="71">
        <v>10</v>
      </c>
      <c r="B416" s="3" t="s">
        <v>375</v>
      </c>
      <c r="C416" s="4" t="s">
        <v>29</v>
      </c>
      <c r="D416" s="4">
        <v>11.9</v>
      </c>
      <c r="E416" s="5" t="s">
        <v>46</v>
      </c>
      <c r="F416" s="4">
        <v>17697</v>
      </c>
      <c r="G416" s="4">
        <v>4.12</v>
      </c>
      <c r="H416" s="6">
        <v>1</v>
      </c>
      <c r="I416" s="5">
        <f t="shared" si="433"/>
        <v>72911.64</v>
      </c>
      <c r="J416" s="7">
        <v>2.34</v>
      </c>
      <c r="K416" s="5">
        <f t="shared" si="437"/>
        <v>170613.23759999999</v>
      </c>
      <c r="L416" s="5">
        <v>10</v>
      </c>
      <c r="M416" s="5">
        <f t="shared" si="434"/>
        <v>17061.323759999999</v>
      </c>
      <c r="N416" s="5"/>
      <c r="O416" s="5"/>
      <c r="P416" s="9">
        <v>22</v>
      </c>
      <c r="Q416" s="5">
        <f>F416*H416*P416/100</f>
        <v>3893.34</v>
      </c>
      <c r="R416" s="5"/>
      <c r="S416" s="5"/>
      <c r="T416" s="5">
        <v>30</v>
      </c>
      <c r="U416" s="5">
        <f t="shared" ref="U416:U417" si="444">F416*H416*T416/100</f>
        <v>5309.1</v>
      </c>
      <c r="V416" s="5"/>
      <c r="W416" s="5"/>
      <c r="X416" s="5">
        <f t="shared" si="435"/>
        <v>26263.763760000002</v>
      </c>
      <c r="Y416" s="5">
        <f t="shared" si="436"/>
        <v>196877.00135999999</v>
      </c>
      <c r="Z416" s="10">
        <v>1</v>
      </c>
      <c r="AA416" s="11">
        <f>K416*Z416</f>
        <v>170613.23759999999</v>
      </c>
    </row>
    <row r="417" spans="1:27" s="55" customFormat="1" ht="18.600000000000001" customHeight="1">
      <c r="A417" s="71">
        <v>11</v>
      </c>
      <c r="B417" s="3" t="s">
        <v>376</v>
      </c>
      <c r="C417" s="4" t="s">
        <v>31</v>
      </c>
      <c r="D417" s="4" t="s">
        <v>20</v>
      </c>
      <c r="E417" s="5"/>
      <c r="F417" s="4">
        <v>17697</v>
      </c>
      <c r="G417" s="4">
        <v>3.73</v>
      </c>
      <c r="H417" s="6">
        <v>1</v>
      </c>
      <c r="I417" s="5">
        <f t="shared" si="433"/>
        <v>66009.81</v>
      </c>
      <c r="J417" s="7">
        <v>2.34</v>
      </c>
      <c r="K417" s="5">
        <f t="shared" si="437"/>
        <v>154462.95539999998</v>
      </c>
      <c r="L417" s="5">
        <v>10</v>
      </c>
      <c r="M417" s="5">
        <f t="shared" si="434"/>
        <v>15446.295539999997</v>
      </c>
      <c r="N417" s="5"/>
      <c r="O417" s="5"/>
      <c r="P417" s="9">
        <v>22</v>
      </c>
      <c r="Q417" s="5">
        <f>F417*H417*P417/100</f>
        <v>3893.34</v>
      </c>
      <c r="R417" s="5"/>
      <c r="S417" s="5"/>
      <c r="T417" s="5">
        <v>30</v>
      </c>
      <c r="U417" s="5">
        <f t="shared" si="444"/>
        <v>5309.1</v>
      </c>
      <c r="V417" s="5"/>
      <c r="W417" s="5"/>
      <c r="X417" s="5">
        <f t="shared" si="435"/>
        <v>24648.735539999994</v>
      </c>
      <c r="Y417" s="5">
        <f t="shared" si="436"/>
        <v>179111.69093999997</v>
      </c>
      <c r="Z417" s="10">
        <v>1</v>
      </c>
      <c r="AA417" s="11">
        <f>K417*Z417</f>
        <v>154462.95539999998</v>
      </c>
    </row>
    <row r="418" spans="1:27" s="55" customFormat="1" ht="18.600000000000001" customHeight="1">
      <c r="A418" s="71">
        <v>12</v>
      </c>
      <c r="B418" s="3" t="s">
        <v>123</v>
      </c>
      <c r="C418" s="4" t="s">
        <v>31</v>
      </c>
      <c r="D418" s="60">
        <v>6.5</v>
      </c>
      <c r="E418" s="5"/>
      <c r="F418" s="4">
        <v>17697</v>
      </c>
      <c r="G418" s="4">
        <v>3.49</v>
      </c>
      <c r="H418" s="74">
        <v>0.25</v>
      </c>
      <c r="I418" s="5">
        <f t="shared" si="433"/>
        <v>15440.632500000002</v>
      </c>
      <c r="J418" s="7">
        <v>2.34</v>
      </c>
      <c r="K418" s="5">
        <f t="shared" si="437"/>
        <v>36131.080050000004</v>
      </c>
      <c r="L418" s="5">
        <v>10</v>
      </c>
      <c r="M418" s="5">
        <f t="shared" si="434"/>
        <v>3613.108005</v>
      </c>
      <c r="N418" s="5"/>
      <c r="O418" s="5"/>
      <c r="P418" s="9"/>
      <c r="Q418" s="5"/>
      <c r="R418" s="5">
        <v>50</v>
      </c>
      <c r="S418" s="5">
        <f t="shared" ref="S418:S433" si="445">F418*H418*R418/100</f>
        <v>2212.125</v>
      </c>
      <c r="T418" s="5"/>
      <c r="U418" s="5"/>
      <c r="V418" s="5"/>
      <c r="W418" s="5"/>
      <c r="X418" s="5">
        <f t="shared" si="435"/>
        <v>5825.233005</v>
      </c>
      <c r="Y418" s="5">
        <f t="shared" si="436"/>
        <v>41956.313055000006</v>
      </c>
      <c r="Z418" s="10"/>
      <c r="AA418" s="11"/>
    </row>
    <row r="419" spans="1:27" s="55" customFormat="1" ht="18.600000000000001" customHeight="1">
      <c r="A419" s="71">
        <v>13</v>
      </c>
      <c r="B419" s="3" t="s">
        <v>123</v>
      </c>
      <c r="C419" s="4" t="s">
        <v>31</v>
      </c>
      <c r="D419" s="60">
        <v>6.4</v>
      </c>
      <c r="E419" s="5"/>
      <c r="F419" s="4">
        <v>17697</v>
      </c>
      <c r="G419" s="7">
        <v>3.49</v>
      </c>
      <c r="H419" s="74">
        <v>0.25</v>
      </c>
      <c r="I419" s="5">
        <f t="shared" si="433"/>
        <v>15440.632500000002</v>
      </c>
      <c r="J419" s="7">
        <v>2.34</v>
      </c>
      <c r="K419" s="5">
        <f t="shared" si="437"/>
        <v>36131.080050000004</v>
      </c>
      <c r="L419" s="5">
        <v>10</v>
      </c>
      <c r="M419" s="5">
        <f t="shared" si="434"/>
        <v>3613.108005</v>
      </c>
      <c r="N419" s="5"/>
      <c r="O419" s="5"/>
      <c r="P419" s="9"/>
      <c r="Q419" s="5"/>
      <c r="R419" s="5"/>
      <c r="S419" s="5"/>
      <c r="T419" s="5"/>
      <c r="U419" s="5"/>
      <c r="V419" s="5"/>
      <c r="W419" s="5"/>
      <c r="X419" s="5">
        <f t="shared" si="435"/>
        <v>3613.108005</v>
      </c>
      <c r="Y419" s="5">
        <f t="shared" si="436"/>
        <v>39744.188055000006</v>
      </c>
      <c r="Z419" s="10"/>
      <c r="AA419" s="11"/>
    </row>
    <row r="420" spans="1:27" s="55" customFormat="1" ht="18.600000000000001" customHeight="1">
      <c r="A420" s="71">
        <v>14</v>
      </c>
      <c r="B420" s="3" t="s">
        <v>123</v>
      </c>
      <c r="C420" s="4" t="s">
        <v>30</v>
      </c>
      <c r="D420" s="60">
        <v>6.5</v>
      </c>
      <c r="E420" s="5" t="s">
        <v>18</v>
      </c>
      <c r="F420" s="4">
        <v>17697</v>
      </c>
      <c r="G420" s="4">
        <v>4.53</v>
      </c>
      <c r="H420" s="7">
        <v>0.25</v>
      </c>
      <c r="I420" s="5">
        <f t="shared" ref="I420" si="446">F420*G420*H420</f>
        <v>20041.852500000001</v>
      </c>
      <c r="J420" s="7">
        <v>2.34</v>
      </c>
      <c r="K420" s="5">
        <f t="shared" ref="K420" si="447">I420*J420</f>
        <v>46897.934849999998</v>
      </c>
      <c r="L420" s="5">
        <v>10</v>
      </c>
      <c r="M420" s="5">
        <f t="shared" ref="M420" si="448">K420*L420/100</f>
        <v>4689.7934849999992</v>
      </c>
      <c r="N420" s="5"/>
      <c r="O420" s="5"/>
      <c r="P420" s="9"/>
      <c r="Q420" s="5"/>
      <c r="R420" s="5">
        <v>50</v>
      </c>
      <c r="S420" s="5">
        <f t="shared" ref="S420" si="449">F420*H420*R420/100</f>
        <v>2212.125</v>
      </c>
      <c r="T420" s="5"/>
      <c r="U420" s="5"/>
      <c r="V420" s="5"/>
      <c r="W420" s="5"/>
      <c r="X420" s="5">
        <f t="shared" ref="X420" si="450">M420+W420+O420+Q420+S420+U420</f>
        <v>6901.9184849999992</v>
      </c>
      <c r="Y420" s="5">
        <f t="shared" ref="Y420" si="451">K420+X420</f>
        <v>53799.853335</v>
      </c>
      <c r="Z420" s="10"/>
      <c r="AA420" s="11"/>
    </row>
    <row r="421" spans="1:27" s="55" customFormat="1" ht="18.600000000000001" customHeight="1">
      <c r="A421" s="71">
        <v>15</v>
      </c>
      <c r="B421" s="3" t="s">
        <v>123</v>
      </c>
      <c r="C421" s="4" t="s">
        <v>31</v>
      </c>
      <c r="D421" s="60">
        <v>7</v>
      </c>
      <c r="E421" s="5"/>
      <c r="F421" s="4">
        <v>17697</v>
      </c>
      <c r="G421" s="4">
        <v>3.53</v>
      </c>
      <c r="H421" s="7">
        <v>0.25</v>
      </c>
      <c r="I421" s="5">
        <f t="shared" si="433"/>
        <v>15617.602499999999</v>
      </c>
      <c r="J421" s="7">
        <v>2.34</v>
      </c>
      <c r="K421" s="5">
        <f t="shared" si="437"/>
        <v>36545.189849999995</v>
      </c>
      <c r="L421" s="5">
        <v>10</v>
      </c>
      <c r="M421" s="5">
        <f t="shared" si="434"/>
        <v>3654.5189849999997</v>
      </c>
      <c r="N421" s="5"/>
      <c r="O421" s="5"/>
      <c r="P421" s="9"/>
      <c r="Q421" s="5"/>
      <c r="R421" s="5">
        <v>50</v>
      </c>
      <c r="S421" s="5">
        <f t="shared" si="445"/>
        <v>2212.125</v>
      </c>
      <c r="T421" s="5"/>
      <c r="U421" s="5"/>
      <c r="V421" s="5"/>
      <c r="W421" s="5"/>
      <c r="X421" s="5">
        <f t="shared" si="435"/>
        <v>5866.6439849999997</v>
      </c>
      <c r="Y421" s="5">
        <f t="shared" si="436"/>
        <v>42411.833834999998</v>
      </c>
      <c r="Z421" s="10"/>
      <c r="AA421" s="11"/>
    </row>
    <row r="422" spans="1:27" s="55" customFormat="1" ht="18.600000000000001" customHeight="1">
      <c r="A422" s="71">
        <v>16</v>
      </c>
      <c r="B422" s="3" t="s">
        <v>113</v>
      </c>
      <c r="C422" s="4" t="s">
        <v>31</v>
      </c>
      <c r="D422" s="60">
        <v>0.5</v>
      </c>
      <c r="E422" s="5"/>
      <c r="F422" s="4">
        <v>17697</v>
      </c>
      <c r="G422" s="4">
        <v>3.32</v>
      </c>
      <c r="H422" s="7">
        <v>0.25</v>
      </c>
      <c r="I422" s="5">
        <f t="shared" ref="I422" si="452">F422*G422*H422</f>
        <v>14688.509999999998</v>
      </c>
      <c r="J422" s="7">
        <v>2.34</v>
      </c>
      <c r="K422" s="5">
        <f t="shared" ref="K422" si="453">I422*J422</f>
        <v>34371.113399999995</v>
      </c>
      <c r="L422" s="5">
        <v>10</v>
      </c>
      <c r="M422" s="5">
        <f t="shared" ref="M422" si="454">K422*L422/100</f>
        <v>3437.1113399999995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>
        <f t="shared" ref="X422" si="455">M422+W422+O422+Q422+S422+U422</f>
        <v>3437.1113399999995</v>
      </c>
      <c r="Y422" s="5">
        <f t="shared" ref="Y422" si="456">K422+X422</f>
        <v>37808.224739999991</v>
      </c>
      <c r="Z422" s="10"/>
      <c r="AA422" s="11"/>
    </row>
    <row r="423" spans="1:27" s="55" customFormat="1" ht="18.600000000000001" customHeight="1">
      <c r="A423" s="71">
        <v>17</v>
      </c>
      <c r="B423" s="3" t="s">
        <v>113</v>
      </c>
      <c r="C423" s="4" t="s">
        <v>31</v>
      </c>
      <c r="D423" s="60">
        <v>7</v>
      </c>
      <c r="E423" s="5"/>
      <c r="F423" s="4">
        <v>17697</v>
      </c>
      <c r="G423" s="4">
        <v>3.53</v>
      </c>
      <c r="H423" s="7">
        <v>0.75</v>
      </c>
      <c r="I423" s="5">
        <f t="shared" si="433"/>
        <v>46852.807499999995</v>
      </c>
      <c r="J423" s="7">
        <v>2.34</v>
      </c>
      <c r="K423" s="5">
        <f t="shared" si="437"/>
        <v>109635.56954999999</v>
      </c>
      <c r="L423" s="5">
        <v>10</v>
      </c>
      <c r="M423" s="5">
        <f t="shared" si="434"/>
        <v>10963.556955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>
        <f t="shared" si="435"/>
        <v>10963.556955</v>
      </c>
      <c r="Y423" s="5">
        <f t="shared" si="436"/>
        <v>120599.12650499999</v>
      </c>
      <c r="Z423" s="10"/>
      <c r="AA423" s="11"/>
    </row>
    <row r="424" spans="1:27" s="55" customFormat="1" ht="18.600000000000001" customHeight="1">
      <c r="A424" s="71">
        <v>18</v>
      </c>
      <c r="B424" s="3" t="s">
        <v>114</v>
      </c>
      <c r="C424" s="4" t="s">
        <v>30</v>
      </c>
      <c r="D424" s="60">
        <v>15.4</v>
      </c>
      <c r="E424" s="5" t="s">
        <v>18</v>
      </c>
      <c r="F424" s="4">
        <v>17697</v>
      </c>
      <c r="G424" s="4">
        <v>4.34</v>
      </c>
      <c r="H424" s="6">
        <v>1</v>
      </c>
      <c r="I424" s="5">
        <f t="shared" si="433"/>
        <v>76804.98</v>
      </c>
      <c r="J424" s="7">
        <v>2.34</v>
      </c>
      <c r="K424" s="5">
        <f t="shared" si="437"/>
        <v>179723.65319999997</v>
      </c>
      <c r="L424" s="5">
        <v>10</v>
      </c>
      <c r="M424" s="5">
        <f t="shared" si="434"/>
        <v>17972.365319999997</v>
      </c>
      <c r="N424" s="5"/>
      <c r="O424" s="5"/>
      <c r="P424" s="9"/>
      <c r="Q424" s="5"/>
      <c r="R424" s="5">
        <v>50</v>
      </c>
      <c r="S424" s="5">
        <f t="shared" si="445"/>
        <v>8848.5</v>
      </c>
      <c r="T424" s="5"/>
      <c r="U424" s="5"/>
      <c r="V424" s="5"/>
      <c r="W424" s="5"/>
      <c r="X424" s="5">
        <f t="shared" si="435"/>
        <v>26820.865319999997</v>
      </c>
      <c r="Y424" s="5">
        <f t="shared" si="436"/>
        <v>206544.51851999998</v>
      </c>
      <c r="Z424" s="10">
        <v>1</v>
      </c>
      <c r="AA424" s="11">
        <f>K424*Z424</f>
        <v>179723.65319999997</v>
      </c>
    </row>
    <row r="425" spans="1:27" s="55" customFormat="1" ht="18.600000000000001" customHeight="1">
      <c r="A425" s="71">
        <v>19</v>
      </c>
      <c r="B425" s="3" t="s">
        <v>114</v>
      </c>
      <c r="C425" s="4" t="s">
        <v>30</v>
      </c>
      <c r="D425" s="60">
        <v>15.3</v>
      </c>
      <c r="E425" s="5" t="s">
        <v>18</v>
      </c>
      <c r="F425" s="4">
        <v>17697</v>
      </c>
      <c r="G425" s="4">
        <v>3.49</v>
      </c>
      <c r="H425" s="6">
        <v>1</v>
      </c>
      <c r="I425" s="5">
        <f t="shared" ref="I425" si="457">F425*G425*H425</f>
        <v>61762.530000000006</v>
      </c>
      <c r="J425" s="7">
        <v>2.34</v>
      </c>
      <c r="K425" s="5">
        <f>I425*J425</f>
        <v>144524.32020000002</v>
      </c>
      <c r="L425" s="5">
        <v>10</v>
      </c>
      <c r="M425" s="5">
        <f>K425*L425/100</f>
        <v>14452.43202</v>
      </c>
      <c r="N425" s="5"/>
      <c r="O425" s="5"/>
      <c r="P425" s="9"/>
      <c r="Q425" s="5"/>
      <c r="R425" s="5">
        <v>50</v>
      </c>
      <c r="S425" s="5">
        <f t="shared" ref="S425" si="458">F425*H425*R425/100</f>
        <v>8848.5</v>
      </c>
      <c r="T425" s="5"/>
      <c r="U425" s="5"/>
      <c r="V425" s="5"/>
      <c r="W425" s="5"/>
      <c r="X425" s="5">
        <f>M425+W425+O425+Q425+S425+U425</f>
        <v>23300.93202</v>
      </c>
      <c r="Y425" s="5">
        <f>K425+X425</f>
        <v>167825.25222000002</v>
      </c>
      <c r="Z425" s="10">
        <v>1</v>
      </c>
      <c r="AA425" s="11">
        <f>K425*Z425</f>
        <v>144524.32020000002</v>
      </c>
    </row>
    <row r="426" spans="1:27" s="55" customFormat="1" ht="18.600000000000001" customHeight="1">
      <c r="A426" s="71">
        <v>20</v>
      </c>
      <c r="B426" s="3" t="s">
        <v>114</v>
      </c>
      <c r="C426" s="4" t="s">
        <v>31</v>
      </c>
      <c r="D426" s="60">
        <v>7</v>
      </c>
      <c r="E426" s="5"/>
      <c r="F426" s="4">
        <v>17697</v>
      </c>
      <c r="G426" s="4">
        <v>3.53</v>
      </c>
      <c r="H426" s="74">
        <v>0.25</v>
      </c>
      <c r="I426" s="5">
        <f t="shared" si="433"/>
        <v>15617.602499999999</v>
      </c>
      <c r="J426" s="7">
        <v>2.34</v>
      </c>
      <c r="K426" s="5">
        <f t="shared" si="437"/>
        <v>36545.189849999995</v>
      </c>
      <c r="L426" s="5">
        <v>10</v>
      </c>
      <c r="M426" s="5">
        <f t="shared" si="434"/>
        <v>3654.5189849999997</v>
      </c>
      <c r="N426" s="5"/>
      <c r="O426" s="5"/>
      <c r="P426" s="9"/>
      <c r="Q426" s="5"/>
      <c r="R426" s="5">
        <v>50</v>
      </c>
      <c r="S426" s="5">
        <f t="shared" si="445"/>
        <v>2212.125</v>
      </c>
      <c r="T426" s="5"/>
      <c r="U426" s="5"/>
      <c r="V426" s="5"/>
      <c r="W426" s="5"/>
      <c r="X426" s="5">
        <f t="shared" si="435"/>
        <v>5866.6439849999997</v>
      </c>
      <c r="Y426" s="5">
        <f t="shared" si="436"/>
        <v>42411.833834999998</v>
      </c>
      <c r="Z426" s="10"/>
      <c r="AA426" s="11"/>
    </row>
    <row r="427" spans="1:27" s="55" customFormat="1" ht="18.600000000000001" customHeight="1">
      <c r="A427" s="71">
        <v>21</v>
      </c>
      <c r="B427" s="3" t="s">
        <v>114</v>
      </c>
      <c r="C427" s="4" t="s">
        <v>30</v>
      </c>
      <c r="D427" s="4" t="s">
        <v>20</v>
      </c>
      <c r="E427" s="5" t="s">
        <v>18</v>
      </c>
      <c r="F427" s="4">
        <v>17697</v>
      </c>
      <c r="G427" s="4">
        <v>4.53</v>
      </c>
      <c r="H427" s="74">
        <v>0.75</v>
      </c>
      <c r="I427" s="5">
        <f>F427*G427*H427</f>
        <v>60125.557500000003</v>
      </c>
      <c r="J427" s="7">
        <v>2.34</v>
      </c>
      <c r="K427" s="5">
        <f>I427*J427</f>
        <v>140693.80455</v>
      </c>
      <c r="L427" s="5">
        <v>10</v>
      </c>
      <c r="M427" s="5">
        <f>K427*L427/100</f>
        <v>14069.380455</v>
      </c>
      <c r="N427" s="5"/>
      <c r="O427" s="5"/>
      <c r="P427" s="9"/>
      <c r="Q427" s="5"/>
      <c r="R427" s="5">
        <v>50</v>
      </c>
      <c r="S427" s="5">
        <f>F427*H427*R427/100</f>
        <v>6636.375</v>
      </c>
      <c r="T427" s="4"/>
      <c r="U427" s="4"/>
      <c r="V427" s="4"/>
      <c r="W427" s="4"/>
      <c r="X427" s="5">
        <f t="shared" si="435"/>
        <v>20705.755454999999</v>
      </c>
      <c r="Y427" s="5">
        <f>K427+X427</f>
        <v>161399.56000500001</v>
      </c>
      <c r="Z427" s="10"/>
      <c r="AA427" s="11"/>
    </row>
    <row r="428" spans="1:27" s="55" customFormat="1" ht="18.600000000000001" customHeight="1">
      <c r="A428" s="71">
        <v>22</v>
      </c>
      <c r="B428" s="3" t="s">
        <v>119</v>
      </c>
      <c r="C428" s="4" t="s">
        <v>31</v>
      </c>
      <c r="D428" s="60">
        <v>0.5</v>
      </c>
      <c r="E428" s="5"/>
      <c r="F428" s="4">
        <v>17697</v>
      </c>
      <c r="G428" s="4">
        <v>3.32</v>
      </c>
      <c r="H428" s="6">
        <v>1</v>
      </c>
      <c r="I428" s="5">
        <f t="shared" ref="I428" si="459">F428*G428*H428</f>
        <v>58754.039999999994</v>
      </c>
      <c r="J428" s="7">
        <v>2.34</v>
      </c>
      <c r="K428" s="5">
        <f t="shared" ref="K428" si="460">I428*J428</f>
        <v>137484.45359999998</v>
      </c>
      <c r="L428" s="5">
        <v>10</v>
      </c>
      <c r="M428" s="5">
        <f t="shared" ref="M428" si="461">K428*L428/100</f>
        <v>13748.445359999998</v>
      </c>
      <c r="N428" s="5"/>
      <c r="O428" s="5"/>
      <c r="P428" s="9"/>
      <c r="Q428" s="5"/>
      <c r="R428" s="5">
        <v>50</v>
      </c>
      <c r="S428" s="5">
        <f t="shared" ref="S428" si="462">F428*H428*R428/100</f>
        <v>8848.5</v>
      </c>
      <c r="T428" s="5"/>
      <c r="U428" s="5"/>
      <c r="V428" s="5"/>
      <c r="W428" s="5"/>
      <c r="X428" s="5">
        <f t="shared" ref="X428" si="463">M428+W428+O428+Q428+S428+U428</f>
        <v>22596.945359999998</v>
      </c>
      <c r="Y428" s="5">
        <f t="shared" ref="Y428" si="464">K428+X428</f>
        <v>160081.39895999996</v>
      </c>
      <c r="Z428" s="10">
        <v>1</v>
      </c>
      <c r="AA428" s="11">
        <f>K428*Z428</f>
        <v>137484.45359999998</v>
      </c>
    </row>
    <row r="429" spans="1:27" s="12" customFormat="1" ht="18.600000000000001" customHeight="1">
      <c r="A429" s="71">
        <v>23</v>
      </c>
      <c r="B429" s="3" t="s">
        <v>581</v>
      </c>
      <c r="C429" s="4" t="s">
        <v>30</v>
      </c>
      <c r="D429" s="60">
        <v>15.3</v>
      </c>
      <c r="E429" s="5" t="s">
        <v>18</v>
      </c>
      <c r="F429" s="4">
        <v>17697</v>
      </c>
      <c r="G429" s="7">
        <v>4.34</v>
      </c>
      <c r="H429" s="74">
        <v>0.25</v>
      </c>
      <c r="I429" s="5">
        <f>F429*G429*H429</f>
        <v>19201.244999999999</v>
      </c>
      <c r="J429" s="7">
        <v>2.34</v>
      </c>
      <c r="K429" s="5">
        <f t="shared" ref="K429" si="465">I429*J429</f>
        <v>44930.913299999993</v>
      </c>
      <c r="L429" s="5">
        <v>10</v>
      </c>
      <c r="M429" s="5">
        <f t="shared" ref="M429" si="466">K429*L429/100</f>
        <v>4493.0913299999993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>
        <f t="shared" ref="X429" si="467">M429+W429+O429+Q429+S429+U429</f>
        <v>4493.0913299999993</v>
      </c>
      <c r="Y429" s="5">
        <f t="shared" ref="Y429" si="468">K429+X429</f>
        <v>49424.004629999996</v>
      </c>
      <c r="Z429" s="10"/>
      <c r="AA429" s="11"/>
    </row>
    <row r="430" spans="1:27" s="55" customFormat="1" ht="18.600000000000001" customHeight="1">
      <c r="A430" s="71">
        <v>24</v>
      </c>
      <c r="B430" s="3" t="s">
        <v>410</v>
      </c>
      <c r="C430" s="4" t="s">
        <v>29</v>
      </c>
      <c r="D430" s="7">
        <v>17.11</v>
      </c>
      <c r="E430" s="5" t="s">
        <v>46</v>
      </c>
      <c r="F430" s="4">
        <v>17697</v>
      </c>
      <c r="G430" s="4">
        <v>4.26</v>
      </c>
      <c r="H430" s="6">
        <v>1</v>
      </c>
      <c r="I430" s="5">
        <f t="shared" si="433"/>
        <v>75389.22</v>
      </c>
      <c r="J430" s="7">
        <v>2.34</v>
      </c>
      <c r="K430" s="5">
        <f t="shared" si="437"/>
        <v>176410.77479999998</v>
      </c>
      <c r="L430" s="5">
        <v>10</v>
      </c>
      <c r="M430" s="5">
        <f t="shared" si="434"/>
        <v>17641.07748</v>
      </c>
      <c r="N430" s="5"/>
      <c r="O430" s="5"/>
      <c r="P430" s="9"/>
      <c r="Q430" s="5"/>
      <c r="R430" s="5">
        <v>50</v>
      </c>
      <c r="S430" s="5">
        <f t="shared" si="445"/>
        <v>8848.5</v>
      </c>
      <c r="T430" s="5"/>
      <c r="U430" s="5"/>
      <c r="V430" s="5"/>
      <c r="W430" s="5"/>
      <c r="X430" s="5">
        <f t="shared" si="435"/>
        <v>26489.57748</v>
      </c>
      <c r="Y430" s="5">
        <f t="shared" si="436"/>
        <v>202900.35227999999</v>
      </c>
      <c r="Z430" s="10">
        <v>1</v>
      </c>
      <c r="AA430" s="11">
        <f>K430*Z430</f>
        <v>176410.77479999998</v>
      </c>
    </row>
    <row r="431" spans="1:27" s="55" customFormat="1" ht="18.600000000000001" customHeight="1">
      <c r="A431" s="71">
        <v>25</v>
      </c>
      <c r="B431" s="3" t="s">
        <v>580</v>
      </c>
      <c r="C431" s="4" t="s">
        <v>29</v>
      </c>
      <c r="D431" s="7">
        <v>17.11</v>
      </c>
      <c r="E431" s="5" t="s">
        <v>46</v>
      </c>
      <c r="F431" s="4">
        <v>17697</v>
      </c>
      <c r="G431" s="4">
        <v>4.26</v>
      </c>
      <c r="H431" s="6">
        <v>0.5</v>
      </c>
      <c r="I431" s="5">
        <f t="shared" si="433"/>
        <v>37694.61</v>
      </c>
      <c r="J431" s="7">
        <v>2.34</v>
      </c>
      <c r="K431" s="5">
        <f t="shared" si="437"/>
        <v>88205.387399999992</v>
      </c>
      <c r="L431" s="5">
        <v>10</v>
      </c>
      <c r="M431" s="5">
        <f t="shared" si="434"/>
        <v>8820.53874</v>
      </c>
      <c r="N431" s="5"/>
      <c r="O431" s="5"/>
      <c r="P431" s="9"/>
      <c r="Q431" s="5"/>
      <c r="R431" s="5">
        <v>50</v>
      </c>
      <c r="S431" s="5">
        <f t="shared" si="445"/>
        <v>4424.25</v>
      </c>
      <c r="T431" s="5"/>
      <c r="U431" s="5"/>
      <c r="V431" s="5"/>
      <c r="W431" s="5"/>
      <c r="X431" s="5">
        <f t="shared" si="435"/>
        <v>13244.78874</v>
      </c>
      <c r="Y431" s="5">
        <f t="shared" si="436"/>
        <v>101450.17614</v>
      </c>
      <c r="Z431" s="10"/>
      <c r="AA431" s="11"/>
    </row>
    <row r="432" spans="1:27" s="55" customFormat="1" ht="18.600000000000001" customHeight="1">
      <c r="A432" s="71">
        <v>26</v>
      </c>
      <c r="B432" s="3" t="s">
        <v>117</v>
      </c>
      <c r="C432" s="4" t="s">
        <v>30</v>
      </c>
      <c r="D432" s="4" t="s">
        <v>20</v>
      </c>
      <c r="E432" s="5" t="s">
        <v>18</v>
      </c>
      <c r="F432" s="4">
        <v>17697</v>
      </c>
      <c r="G432" s="4">
        <v>4.53</v>
      </c>
      <c r="H432" s="6">
        <v>1</v>
      </c>
      <c r="I432" s="5">
        <f t="shared" si="433"/>
        <v>80167.41</v>
      </c>
      <c r="J432" s="7">
        <v>2.34</v>
      </c>
      <c r="K432" s="5">
        <f t="shared" si="437"/>
        <v>187591.73939999999</v>
      </c>
      <c r="L432" s="5">
        <v>10</v>
      </c>
      <c r="M432" s="5">
        <f t="shared" si="434"/>
        <v>18759.173939999997</v>
      </c>
      <c r="N432" s="5"/>
      <c r="O432" s="5"/>
      <c r="P432" s="9"/>
      <c r="Q432" s="5"/>
      <c r="R432" s="5">
        <v>50</v>
      </c>
      <c r="S432" s="5">
        <f t="shared" si="445"/>
        <v>8848.5</v>
      </c>
      <c r="T432" s="5"/>
      <c r="U432" s="5"/>
      <c r="V432" s="5"/>
      <c r="W432" s="5"/>
      <c r="X432" s="5">
        <f t="shared" si="435"/>
        <v>27607.673939999997</v>
      </c>
      <c r="Y432" s="5">
        <f t="shared" si="436"/>
        <v>215199.41334</v>
      </c>
      <c r="Z432" s="10">
        <v>1</v>
      </c>
      <c r="AA432" s="11">
        <f>K432*Z432</f>
        <v>187591.73939999999</v>
      </c>
    </row>
    <row r="433" spans="1:27" s="55" customFormat="1" ht="18.600000000000001" customHeight="1">
      <c r="A433" s="71">
        <v>27</v>
      </c>
      <c r="B433" s="3" t="s">
        <v>579</v>
      </c>
      <c r="C433" s="4" t="s">
        <v>31</v>
      </c>
      <c r="D433" s="60">
        <v>7</v>
      </c>
      <c r="E433" s="5"/>
      <c r="F433" s="4">
        <v>17697</v>
      </c>
      <c r="G433" s="4">
        <v>3.53</v>
      </c>
      <c r="H433" s="6">
        <v>0.5</v>
      </c>
      <c r="I433" s="5">
        <f t="shared" si="433"/>
        <v>31235.204999999998</v>
      </c>
      <c r="J433" s="7">
        <v>2.34</v>
      </c>
      <c r="K433" s="5">
        <f t="shared" si="437"/>
        <v>73090.37969999999</v>
      </c>
      <c r="L433" s="5">
        <v>10</v>
      </c>
      <c r="M433" s="5">
        <f t="shared" si="434"/>
        <v>7309.0379699999994</v>
      </c>
      <c r="N433" s="5"/>
      <c r="O433" s="5"/>
      <c r="P433" s="9"/>
      <c r="Q433" s="5"/>
      <c r="R433" s="5">
        <v>50</v>
      </c>
      <c r="S433" s="5">
        <f t="shared" si="445"/>
        <v>4424.25</v>
      </c>
      <c r="T433" s="5"/>
      <c r="U433" s="5"/>
      <c r="V433" s="5"/>
      <c r="W433" s="5"/>
      <c r="X433" s="5">
        <f t="shared" si="435"/>
        <v>11733.287969999999</v>
      </c>
      <c r="Y433" s="5">
        <f t="shared" si="436"/>
        <v>84823.667669999995</v>
      </c>
      <c r="Z433" s="10"/>
      <c r="AA433" s="11"/>
    </row>
    <row r="434" spans="1:27" s="55" customFormat="1" ht="18.600000000000001" customHeight="1">
      <c r="A434" s="71">
        <v>28</v>
      </c>
      <c r="B434" s="3" t="s">
        <v>118</v>
      </c>
      <c r="C434" s="4" t="s">
        <v>30</v>
      </c>
      <c r="D434" s="4" t="s">
        <v>20</v>
      </c>
      <c r="E434" s="5" t="s">
        <v>18</v>
      </c>
      <c r="F434" s="4">
        <v>17697</v>
      </c>
      <c r="G434" s="4">
        <v>4.53</v>
      </c>
      <c r="H434" s="6">
        <v>1</v>
      </c>
      <c r="I434" s="5">
        <f t="shared" si="433"/>
        <v>80167.41</v>
      </c>
      <c r="J434" s="7">
        <v>2.34</v>
      </c>
      <c r="K434" s="5">
        <f t="shared" si="437"/>
        <v>187591.73939999999</v>
      </c>
      <c r="L434" s="5">
        <v>10</v>
      </c>
      <c r="M434" s="5">
        <f t="shared" si="434"/>
        <v>18759.173939999997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>
        <f t="shared" si="435"/>
        <v>18759.173939999997</v>
      </c>
      <c r="Y434" s="5">
        <f t="shared" si="436"/>
        <v>206350.91334</v>
      </c>
      <c r="Z434" s="10">
        <v>1</v>
      </c>
      <c r="AA434" s="11">
        <f>K434*Z434</f>
        <v>187591.73939999999</v>
      </c>
    </row>
    <row r="435" spans="1:27" s="55" customFormat="1" ht="18.600000000000001" customHeight="1">
      <c r="A435" s="71">
        <v>29</v>
      </c>
      <c r="B435" s="3" t="s">
        <v>464</v>
      </c>
      <c r="C435" s="4" t="s">
        <v>27</v>
      </c>
      <c r="D435" s="60" t="s">
        <v>20</v>
      </c>
      <c r="E435" s="5" t="s">
        <v>28</v>
      </c>
      <c r="F435" s="4">
        <v>17697</v>
      </c>
      <c r="G435" s="4">
        <v>4.29</v>
      </c>
      <c r="H435" s="6">
        <v>1</v>
      </c>
      <c r="I435" s="5">
        <f t="shared" si="433"/>
        <v>75920.13</v>
      </c>
      <c r="J435" s="7">
        <v>2.34</v>
      </c>
      <c r="K435" s="5">
        <f t="shared" si="437"/>
        <v>177653.1042</v>
      </c>
      <c r="L435" s="5">
        <v>10</v>
      </c>
      <c r="M435" s="5">
        <f t="shared" si="434"/>
        <v>17765.310419999998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>
        <f t="shared" si="435"/>
        <v>17765.310419999998</v>
      </c>
      <c r="Y435" s="5">
        <f t="shared" si="436"/>
        <v>195418.41462</v>
      </c>
      <c r="Z435" s="10">
        <v>1</v>
      </c>
      <c r="AA435" s="11">
        <f>K435*Z435</f>
        <v>177653.1042</v>
      </c>
    </row>
    <row r="436" spans="1:27" s="55" customFormat="1" ht="18.600000000000001" customHeight="1">
      <c r="A436" s="71">
        <v>30</v>
      </c>
      <c r="B436" s="3" t="s">
        <v>122</v>
      </c>
      <c r="C436" s="4" t="s">
        <v>31</v>
      </c>
      <c r="D436" s="60">
        <v>7.4</v>
      </c>
      <c r="E436" s="5"/>
      <c r="F436" s="4">
        <v>17697</v>
      </c>
      <c r="G436" s="7">
        <v>3.53</v>
      </c>
      <c r="H436" s="6">
        <v>0.5</v>
      </c>
      <c r="I436" s="5">
        <f t="shared" ref="I436" si="469">F436*G436*H436</f>
        <v>31235.204999999998</v>
      </c>
      <c r="J436" s="7">
        <v>2.34</v>
      </c>
      <c r="K436" s="5">
        <f t="shared" ref="K436" si="470">I436*J436</f>
        <v>73090.37969999999</v>
      </c>
      <c r="L436" s="5">
        <v>10</v>
      </c>
      <c r="M436" s="5">
        <f t="shared" ref="M436" si="471">K436*L436/100</f>
        <v>7309.0379699999994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>
        <f t="shared" ref="X436" si="472">M436+W436+O436+Q436+S436+U436</f>
        <v>7309.0379699999994</v>
      </c>
      <c r="Y436" s="5">
        <f t="shared" ref="Y436" si="473">K436+X436</f>
        <v>80399.417669999995</v>
      </c>
      <c r="Z436" s="10"/>
      <c r="AA436" s="11"/>
    </row>
    <row r="437" spans="1:27" s="55" customFormat="1" ht="18.600000000000001" customHeight="1">
      <c r="A437" s="71">
        <v>31</v>
      </c>
      <c r="B437" s="3" t="s">
        <v>122</v>
      </c>
      <c r="C437" s="4" t="s">
        <v>30</v>
      </c>
      <c r="D437" s="60">
        <v>18</v>
      </c>
      <c r="E437" s="5" t="s">
        <v>18</v>
      </c>
      <c r="F437" s="4">
        <v>17697</v>
      </c>
      <c r="G437" s="7">
        <v>4.4000000000000004</v>
      </c>
      <c r="H437" s="6">
        <v>0.5</v>
      </c>
      <c r="I437" s="5">
        <f t="shared" si="433"/>
        <v>38933.4</v>
      </c>
      <c r="J437" s="7">
        <v>2.34</v>
      </c>
      <c r="K437" s="5">
        <f t="shared" si="437"/>
        <v>91104.156000000003</v>
      </c>
      <c r="L437" s="5">
        <v>10</v>
      </c>
      <c r="M437" s="5">
        <f t="shared" si="434"/>
        <v>9110.4156000000003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>
        <f t="shared" si="435"/>
        <v>9110.4156000000003</v>
      </c>
      <c r="Y437" s="5">
        <f t="shared" si="436"/>
        <v>100214.5716</v>
      </c>
      <c r="Z437" s="10">
        <v>0.5</v>
      </c>
      <c r="AA437" s="11">
        <f>K437</f>
        <v>91104.156000000003</v>
      </c>
    </row>
    <row r="438" spans="1:27" s="55" customFormat="1" ht="18.600000000000001" customHeight="1">
      <c r="A438" s="71">
        <v>32</v>
      </c>
      <c r="B438" s="3" t="s">
        <v>316</v>
      </c>
      <c r="C438" s="4" t="s">
        <v>31</v>
      </c>
      <c r="D438" s="4">
        <v>14.3</v>
      </c>
      <c r="E438" s="5"/>
      <c r="F438" s="4">
        <v>17697</v>
      </c>
      <c r="G438" s="4">
        <v>3.61</v>
      </c>
      <c r="H438" s="6">
        <v>1</v>
      </c>
      <c r="I438" s="5">
        <f t="shared" si="433"/>
        <v>63886.17</v>
      </c>
      <c r="J438" s="7">
        <v>2.34</v>
      </c>
      <c r="K438" s="5">
        <f t="shared" si="437"/>
        <v>149493.6378</v>
      </c>
      <c r="L438" s="5">
        <v>10</v>
      </c>
      <c r="M438" s="5">
        <f t="shared" si="434"/>
        <v>14949.36378</v>
      </c>
      <c r="N438" s="5"/>
      <c r="O438" s="5"/>
      <c r="P438" s="9">
        <v>20</v>
      </c>
      <c r="Q438" s="5">
        <f>F438*H438*P438/100</f>
        <v>3539.4</v>
      </c>
      <c r="R438" s="5"/>
      <c r="S438" s="5"/>
      <c r="T438" s="5"/>
      <c r="U438" s="5"/>
      <c r="V438" s="5"/>
      <c r="W438" s="5"/>
      <c r="X438" s="5">
        <f t="shared" si="435"/>
        <v>18488.763780000001</v>
      </c>
      <c r="Y438" s="5">
        <f t="shared" si="436"/>
        <v>167982.40158000001</v>
      </c>
      <c r="Z438" s="10">
        <v>1</v>
      </c>
      <c r="AA438" s="11">
        <f>K438*Z438</f>
        <v>149493.6378</v>
      </c>
    </row>
    <row r="439" spans="1:27" s="55" customFormat="1" ht="18.600000000000001" customHeight="1">
      <c r="A439" s="71">
        <v>33</v>
      </c>
      <c r="B439" s="3" t="s">
        <v>578</v>
      </c>
      <c r="C439" s="4" t="s">
        <v>31</v>
      </c>
      <c r="D439" s="4">
        <v>14.3</v>
      </c>
      <c r="E439" s="5"/>
      <c r="F439" s="4">
        <v>17697</v>
      </c>
      <c r="G439" s="4">
        <v>3.61</v>
      </c>
      <c r="H439" s="74">
        <v>0.25</v>
      </c>
      <c r="I439" s="5">
        <f t="shared" ref="I439" si="474">F439*G439*H439</f>
        <v>15971.5425</v>
      </c>
      <c r="J439" s="7">
        <v>2.34</v>
      </c>
      <c r="K439" s="5">
        <f t="shared" ref="K439" si="475">I439*J439</f>
        <v>37373.409449999999</v>
      </c>
      <c r="L439" s="5">
        <v>10</v>
      </c>
      <c r="M439" s="5">
        <f t="shared" ref="M439" si="476">K439*L439/100</f>
        <v>3737.3409449999999</v>
      </c>
      <c r="N439" s="5"/>
      <c r="O439" s="5"/>
      <c r="P439" s="9"/>
      <c r="Q439" s="5"/>
      <c r="R439" s="5"/>
      <c r="S439" s="5"/>
      <c r="T439" s="5"/>
      <c r="U439" s="5"/>
      <c r="V439" s="5"/>
      <c r="W439" s="5"/>
      <c r="X439" s="5">
        <f t="shared" ref="X439" si="477">M439+W439+O439+Q439+S439+U439</f>
        <v>3737.3409449999999</v>
      </c>
      <c r="Y439" s="5">
        <f t="shared" ref="Y439" si="478">K439+X439</f>
        <v>41110.750394999995</v>
      </c>
      <c r="Z439" s="10"/>
      <c r="AA439" s="11"/>
    </row>
    <row r="440" spans="1:27" s="55" customFormat="1" ht="18.600000000000001" customHeight="1">
      <c r="A440" s="71">
        <v>34</v>
      </c>
      <c r="B440" s="3" t="s">
        <v>120</v>
      </c>
      <c r="C440" s="4" t="s">
        <v>31</v>
      </c>
      <c r="D440" s="60">
        <v>7</v>
      </c>
      <c r="E440" s="5"/>
      <c r="F440" s="4">
        <v>17697</v>
      </c>
      <c r="G440" s="4">
        <v>3.53</v>
      </c>
      <c r="H440" s="6">
        <v>0.5</v>
      </c>
      <c r="I440" s="5">
        <f t="shared" si="433"/>
        <v>31235.204999999998</v>
      </c>
      <c r="J440" s="7">
        <v>2.34</v>
      </c>
      <c r="K440" s="5">
        <f t="shared" si="437"/>
        <v>73090.37969999999</v>
      </c>
      <c r="L440" s="5">
        <v>10</v>
      </c>
      <c r="M440" s="5">
        <f t="shared" si="434"/>
        <v>7309.0379699999994</v>
      </c>
      <c r="N440" s="5"/>
      <c r="O440" s="5"/>
      <c r="P440" s="5"/>
      <c r="Q440" s="5"/>
      <c r="R440" s="5">
        <v>50</v>
      </c>
      <c r="S440" s="5">
        <f t="shared" ref="S440" si="479">F440*H440*R440/100</f>
        <v>4424.25</v>
      </c>
      <c r="T440" s="64"/>
      <c r="U440" s="64"/>
      <c r="V440" s="64"/>
      <c r="W440" s="64"/>
      <c r="X440" s="5">
        <f t="shared" si="435"/>
        <v>11733.287969999999</v>
      </c>
      <c r="Y440" s="5">
        <f t="shared" si="436"/>
        <v>84823.667669999995</v>
      </c>
      <c r="Z440" s="10"/>
      <c r="AA440" s="11"/>
    </row>
    <row r="441" spans="1:27" s="55" customFormat="1" ht="18.600000000000001" customHeight="1">
      <c r="A441" s="71">
        <v>35</v>
      </c>
      <c r="B441" s="3" t="s">
        <v>115</v>
      </c>
      <c r="C441" s="4" t="s">
        <v>31</v>
      </c>
      <c r="D441" s="7">
        <v>8.1</v>
      </c>
      <c r="E441" s="5"/>
      <c r="F441" s="4">
        <v>17697</v>
      </c>
      <c r="G441" s="4">
        <v>3.53</v>
      </c>
      <c r="H441" s="6">
        <v>1</v>
      </c>
      <c r="I441" s="5">
        <f t="shared" si="433"/>
        <v>62470.409999999996</v>
      </c>
      <c r="J441" s="7">
        <v>2.34</v>
      </c>
      <c r="K441" s="5">
        <f t="shared" si="437"/>
        <v>146180.75939999998</v>
      </c>
      <c r="L441" s="5">
        <v>10</v>
      </c>
      <c r="M441" s="5">
        <f t="shared" si="434"/>
        <v>14618.075939999999</v>
      </c>
      <c r="N441" s="5"/>
      <c r="O441" s="5"/>
      <c r="P441" s="9"/>
      <c r="Q441" s="5"/>
      <c r="R441" s="5"/>
      <c r="S441" s="5"/>
      <c r="T441" s="5"/>
      <c r="U441" s="5"/>
      <c r="V441" s="5"/>
      <c r="W441" s="5"/>
      <c r="X441" s="5">
        <f t="shared" si="435"/>
        <v>14618.075939999999</v>
      </c>
      <c r="Y441" s="5">
        <f t="shared" si="436"/>
        <v>160798.83533999999</v>
      </c>
      <c r="Z441" s="10">
        <v>1</v>
      </c>
      <c r="AA441" s="11">
        <f>K441*Z441</f>
        <v>146180.75939999998</v>
      </c>
    </row>
    <row r="442" spans="1:27" s="55" customFormat="1" ht="18.600000000000001" customHeight="1">
      <c r="A442" s="71">
        <v>36</v>
      </c>
      <c r="B442" s="3" t="s">
        <v>116</v>
      </c>
      <c r="C442" s="4" t="s">
        <v>27</v>
      </c>
      <c r="D442" s="7" t="s">
        <v>20</v>
      </c>
      <c r="E442" s="5" t="s">
        <v>28</v>
      </c>
      <c r="F442" s="4">
        <v>17697</v>
      </c>
      <c r="G442" s="4">
        <v>4.29</v>
      </c>
      <c r="H442" s="6">
        <v>1</v>
      </c>
      <c r="I442" s="5">
        <f t="shared" si="433"/>
        <v>75920.13</v>
      </c>
      <c r="J442" s="7">
        <v>2.34</v>
      </c>
      <c r="K442" s="5">
        <f t="shared" si="437"/>
        <v>177653.1042</v>
      </c>
      <c r="L442" s="5">
        <v>10</v>
      </c>
      <c r="M442" s="5">
        <f t="shared" si="434"/>
        <v>17765.310419999998</v>
      </c>
      <c r="N442" s="5"/>
      <c r="O442" s="5"/>
      <c r="P442" s="9">
        <v>20</v>
      </c>
      <c r="Q442" s="5">
        <f>F442*H442*P442/100</f>
        <v>3539.4</v>
      </c>
      <c r="R442" s="5"/>
      <c r="S442" s="5"/>
      <c r="T442" s="5">
        <v>30</v>
      </c>
      <c r="U442" s="5">
        <f t="shared" ref="U442" si="480">F442*H442*T442/100</f>
        <v>5309.1</v>
      </c>
      <c r="V442" s="5"/>
      <c r="W442" s="5"/>
      <c r="X442" s="5">
        <f t="shared" si="435"/>
        <v>26613.810420000002</v>
      </c>
      <c r="Y442" s="5">
        <f t="shared" si="436"/>
        <v>204266.91462</v>
      </c>
      <c r="Z442" s="10">
        <v>1</v>
      </c>
      <c r="AA442" s="11">
        <f>K442*Z442</f>
        <v>177653.1042</v>
      </c>
    </row>
    <row r="443" spans="1:27" s="55" customFormat="1" ht="18.600000000000001" customHeight="1">
      <c r="A443" s="71">
        <v>37</v>
      </c>
      <c r="B443" s="3" t="s">
        <v>296</v>
      </c>
      <c r="C443" s="4" t="s">
        <v>31</v>
      </c>
      <c r="D443" s="60">
        <v>18.100000000000001</v>
      </c>
      <c r="E443" s="5"/>
      <c r="F443" s="4">
        <v>17697</v>
      </c>
      <c r="G443" s="4">
        <v>3.65</v>
      </c>
      <c r="H443" s="6">
        <v>1</v>
      </c>
      <c r="I443" s="5">
        <f t="shared" si="433"/>
        <v>64594.049999999996</v>
      </c>
      <c r="J443" s="7">
        <v>2.34</v>
      </c>
      <c r="K443" s="5">
        <f t="shared" si="437"/>
        <v>151150.07699999999</v>
      </c>
      <c r="L443" s="5">
        <v>10</v>
      </c>
      <c r="M443" s="5">
        <f t="shared" si="434"/>
        <v>15115.0077</v>
      </c>
      <c r="N443" s="5"/>
      <c r="O443" s="5"/>
      <c r="P443" s="9"/>
      <c r="Q443" s="5"/>
      <c r="R443" s="5"/>
      <c r="S443" s="9"/>
      <c r="T443" s="9"/>
      <c r="U443" s="9"/>
      <c r="V443" s="9"/>
      <c r="W443" s="9"/>
      <c r="X443" s="5">
        <f t="shared" si="435"/>
        <v>15115.0077</v>
      </c>
      <c r="Y443" s="5">
        <f t="shared" si="436"/>
        <v>166265.08469999998</v>
      </c>
      <c r="Z443" s="10">
        <v>1</v>
      </c>
      <c r="AA443" s="11">
        <f>K443*Z443</f>
        <v>151150.07699999999</v>
      </c>
    </row>
    <row r="444" spans="1:27" s="55" customFormat="1" ht="18.600000000000001" customHeight="1">
      <c r="A444" s="71">
        <v>38</v>
      </c>
      <c r="B444" s="3" t="s">
        <v>121</v>
      </c>
      <c r="C444" s="4" t="s">
        <v>30</v>
      </c>
      <c r="D444" s="60">
        <v>11.5</v>
      </c>
      <c r="E444" s="5" t="s">
        <v>46</v>
      </c>
      <c r="F444" s="4">
        <v>17697</v>
      </c>
      <c r="G444" s="4">
        <v>4.12</v>
      </c>
      <c r="H444" s="6">
        <v>1</v>
      </c>
      <c r="I444" s="5">
        <f t="shared" si="433"/>
        <v>72911.64</v>
      </c>
      <c r="J444" s="7">
        <v>2.34</v>
      </c>
      <c r="K444" s="5">
        <f t="shared" si="437"/>
        <v>170613.23759999999</v>
      </c>
      <c r="L444" s="5">
        <v>10</v>
      </c>
      <c r="M444" s="5">
        <f t="shared" si="434"/>
        <v>17061.323759999999</v>
      </c>
      <c r="N444" s="5"/>
      <c r="O444" s="5"/>
      <c r="P444" s="9"/>
      <c r="Q444" s="5"/>
      <c r="R444" s="5">
        <v>50</v>
      </c>
      <c r="S444" s="5">
        <f t="shared" ref="S444:S445" si="481">F444*H444*R444/100</f>
        <v>8848.5</v>
      </c>
      <c r="T444" s="5"/>
      <c r="U444" s="5"/>
      <c r="V444" s="5"/>
      <c r="W444" s="5"/>
      <c r="X444" s="5">
        <f t="shared" si="435"/>
        <v>25909.823759999999</v>
      </c>
      <c r="Y444" s="5">
        <f t="shared" si="436"/>
        <v>196523.06135999999</v>
      </c>
      <c r="Z444" s="10">
        <v>1</v>
      </c>
      <c r="AA444" s="11">
        <f>K444*Z444</f>
        <v>170613.23759999999</v>
      </c>
    </row>
    <row r="445" spans="1:27" s="55" customFormat="1" ht="18.600000000000001" customHeight="1">
      <c r="A445" s="71">
        <v>39</v>
      </c>
      <c r="B445" s="3" t="s">
        <v>577</v>
      </c>
      <c r="C445" s="4" t="s">
        <v>30</v>
      </c>
      <c r="D445" s="60">
        <v>11.5</v>
      </c>
      <c r="E445" s="5" t="s">
        <v>46</v>
      </c>
      <c r="F445" s="4">
        <v>17697</v>
      </c>
      <c r="G445" s="4">
        <v>4.12</v>
      </c>
      <c r="H445" s="74">
        <v>0.25</v>
      </c>
      <c r="I445" s="5">
        <f t="shared" si="433"/>
        <v>18227.91</v>
      </c>
      <c r="J445" s="7">
        <v>2.34</v>
      </c>
      <c r="K445" s="5">
        <f t="shared" si="437"/>
        <v>42653.309399999998</v>
      </c>
      <c r="L445" s="5">
        <v>10</v>
      </c>
      <c r="M445" s="5">
        <f t="shared" si="434"/>
        <v>4265.3309399999998</v>
      </c>
      <c r="N445" s="5"/>
      <c r="O445" s="5"/>
      <c r="P445" s="9"/>
      <c r="Q445" s="5"/>
      <c r="R445" s="5">
        <v>50</v>
      </c>
      <c r="S445" s="5">
        <f t="shared" si="481"/>
        <v>2212.125</v>
      </c>
      <c r="T445" s="5"/>
      <c r="U445" s="5"/>
      <c r="V445" s="5"/>
      <c r="W445" s="5"/>
      <c r="X445" s="5">
        <f t="shared" si="435"/>
        <v>6477.4559399999998</v>
      </c>
      <c r="Y445" s="5">
        <f t="shared" si="436"/>
        <v>49130.765339999998</v>
      </c>
      <c r="Z445" s="10"/>
      <c r="AA445" s="11"/>
    </row>
    <row r="446" spans="1:27" s="55" customFormat="1" ht="18.600000000000001" customHeight="1">
      <c r="A446" s="71">
        <v>40</v>
      </c>
      <c r="B446" s="3" t="s">
        <v>387</v>
      </c>
      <c r="C446" s="4" t="s">
        <v>30</v>
      </c>
      <c r="D446" s="60" t="s">
        <v>20</v>
      </c>
      <c r="E446" s="5" t="s">
        <v>18</v>
      </c>
      <c r="F446" s="4">
        <v>17697</v>
      </c>
      <c r="G446" s="4">
        <v>4.53</v>
      </c>
      <c r="H446" s="6">
        <v>1</v>
      </c>
      <c r="I446" s="5">
        <f t="shared" si="433"/>
        <v>80167.41</v>
      </c>
      <c r="J446" s="7">
        <v>2.34</v>
      </c>
      <c r="K446" s="5">
        <f t="shared" si="437"/>
        <v>187591.73939999999</v>
      </c>
      <c r="L446" s="5">
        <v>10</v>
      </c>
      <c r="M446" s="5">
        <f t="shared" si="434"/>
        <v>18759.173939999997</v>
      </c>
      <c r="N446" s="5"/>
      <c r="O446" s="4"/>
      <c r="P446" s="9">
        <v>20</v>
      </c>
      <c r="Q446" s="5">
        <f>F446*H446*P446/100</f>
        <v>3539.4</v>
      </c>
      <c r="R446" s="5"/>
      <c r="S446" s="5"/>
      <c r="T446" s="5"/>
      <c r="U446" s="5"/>
      <c r="V446" s="5"/>
      <c r="W446" s="5"/>
      <c r="X446" s="5">
        <f t="shared" si="435"/>
        <v>22298.573939999998</v>
      </c>
      <c r="Y446" s="5">
        <f t="shared" si="436"/>
        <v>209890.31333999999</v>
      </c>
      <c r="Z446" s="10">
        <v>1</v>
      </c>
      <c r="AA446" s="11">
        <f>K446*Z446</f>
        <v>187591.73939999999</v>
      </c>
    </row>
    <row r="447" spans="1:27" s="12" customFormat="1" ht="18.600000000000001" customHeight="1">
      <c r="A447" s="71">
        <v>41</v>
      </c>
      <c r="B447" s="3" t="s">
        <v>291</v>
      </c>
      <c r="C447" s="4" t="s">
        <v>31</v>
      </c>
      <c r="D447" s="60" t="s">
        <v>20</v>
      </c>
      <c r="E447" s="5"/>
      <c r="F447" s="4">
        <v>17697</v>
      </c>
      <c r="G447" s="4">
        <v>3.73</v>
      </c>
      <c r="H447" s="6">
        <v>1</v>
      </c>
      <c r="I447" s="5">
        <f t="shared" ref="I447:I448" si="482">F447*G447*H447</f>
        <v>66009.81</v>
      </c>
      <c r="J447" s="7">
        <v>2.34</v>
      </c>
      <c r="K447" s="5">
        <f t="shared" si="437"/>
        <v>154462.95539999998</v>
      </c>
      <c r="L447" s="5">
        <v>10</v>
      </c>
      <c r="M447" s="5">
        <f t="shared" si="434"/>
        <v>15446.295539999997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>
        <f t="shared" si="435"/>
        <v>15446.295539999997</v>
      </c>
      <c r="Y447" s="5">
        <f t="shared" si="436"/>
        <v>169909.25093999997</v>
      </c>
      <c r="Z447" s="10">
        <v>1</v>
      </c>
      <c r="AA447" s="11">
        <f>K447*Z447</f>
        <v>154462.95539999998</v>
      </c>
    </row>
    <row r="448" spans="1:27" s="12" customFormat="1" ht="18.600000000000001" customHeight="1">
      <c r="A448" s="71">
        <v>42</v>
      </c>
      <c r="B448" s="3" t="s">
        <v>291</v>
      </c>
      <c r="C448" s="4" t="s">
        <v>31</v>
      </c>
      <c r="D448" s="60">
        <v>8.6</v>
      </c>
      <c r="E448" s="5"/>
      <c r="F448" s="4">
        <v>17697</v>
      </c>
      <c r="G448" s="4">
        <v>3.53</v>
      </c>
      <c r="H448" s="6">
        <v>1</v>
      </c>
      <c r="I448" s="5">
        <f t="shared" si="482"/>
        <v>62470.409999999996</v>
      </c>
      <c r="J448" s="7">
        <v>2.34</v>
      </c>
      <c r="K448" s="5">
        <f t="shared" si="437"/>
        <v>146180.75939999998</v>
      </c>
      <c r="L448" s="5">
        <v>10</v>
      </c>
      <c r="M448" s="5">
        <f t="shared" si="434"/>
        <v>14618.075939999999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>
        <f t="shared" si="435"/>
        <v>14618.075939999999</v>
      </c>
      <c r="Y448" s="5">
        <f t="shared" si="436"/>
        <v>160798.83533999999</v>
      </c>
      <c r="Z448" s="10">
        <v>1</v>
      </c>
      <c r="AA448" s="11">
        <f>K448*Z448</f>
        <v>146180.75939999998</v>
      </c>
    </row>
    <row r="449" spans="1:27" s="55" customFormat="1" ht="18.600000000000001" customHeight="1">
      <c r="A449" s="71">
        <v>43</v>
      </c>
      <c r="B449" s="3" t="s">
        <v>317</v>
      </c>
      <c r="C449" s="4" t="s">
        <v>31</v>
      </c>
      <c r="D449" s="60">
        <v>6.5</v>
      </c>
      <c r="E449" s="5"/>
      <c r="F449" s="4">
        <v>17697</v>
      </c>
      <c r="G449" s="4">
        <v>3.49</v>
      </c>
      <c r="H449" s="6">
        <v>1</v>
      </c>
      <c r="I449" s="5">
        <f t="shared" si="433"/>
        <v>61762.530000000006</v>
      </c>
      <c r="J449" s="7">
        <v>2.34</v>
      </c>
      <c r="K449" s="5">
        <f t="shared" si="437"/>
        <v>144524.32020000002</v>
      </c>
      <c r="L449" s="5">
        <v>10</v>
      </c>
      <c r="M449" s="5">
        <f t="shared" si="434"/>
        <v>14452.43202</v>
      </c>
      <c r="N449" s="5"/>
      <c r="O449" s="5"/>
      <c r="P449" s="9"/>
      <c r="Q449" s="5"/>
      <c r="R449" s="5">
        <v>50</v>
      </c>
      <c r="S449" s="5">
        <f t="shared" ref="S449:S450" si="483">F449*H449*R449/100</f>
        <v>8848.5</v>
      </c>
      <c r="T449" s="5"/>
      <c r="U449" s="5"/>
      <c r="V449" s="5"/>
      <c r="W449" s="5"/>
      <c r="X449" s="5">
        <f t="shared" si="435"/>
        <v>23300.93202</v>
      </c>
      <c r="Y449" s="5">
        <f t="shared" si="436"/>
        <v>167825.25222000002</v>
      </c>
      <c r="Z449" s="10">
        <v>1</v>
      </c>
      <c r="AA449" s="11">
        <f>K449*Z449</f>
        <v>144524.32020000002</v>
      </c>
    </row>
    <row r="450" spans="1:27" s="55" customFormat="1" ht="18.600000000000001" customHeight="1">
      <c r="A450" s="71">
        <v>44</v>
      </c>
      <c r="B450" s="3" t="s">
        <v>317</v>
      </c>
      <c r="C450" s="4" t="s">
        <v>31</v>
      </c>
      <c r="D450" s="60">
        <v>6.5</v>
      </c>
      <c r="E450" s="5"/>
      <c r="F450" s="4">
        <v>17697</v>
      </c>
      <c r="G450" s="4">
        <v>3.49</v>
      </c>
      <c r="H450" s="74">
        <v>0.25</v>
      </c>
      <c r="I450" s="5">
        <f>F450*G450*H450</f>
        <v>15440.632500000002</v>
      </c>
      <c r="J450" s="7">
        <v>2.34</v>
      </c>
      <c r="K450" s="5">
        <f>I450*J450</f>
        <v>36131.080050000004</v>
      </c>
      <c r="L450" s="5">
        <v>10</v>
      </c>
      <c r="M450" s="5">
        <f t="shared" si="434"/>
        <v>3613.108005</v>
      </c>
      <c r="N450" s="5"/>
      <c r="O450" s="5"/>
      <c r="P450" s="9"/>
      <c r="Q450" s="5"/>
      <c r="R450" s="5">
        <v>50</v>
      </c>
      <c r="S450" s="5">
        <f t="shared" si="483"/>
        <v>2212.125</v>
      </c>
      <c r="T450" s="5"/>
      <c r="U450" s="5"/>
      <c r="V450" s="5"/>
      <c r="W450" s="5"/>
      <c r="X450" s="5">
        <f t="shared" si="435"/>
        <v>5825.233005</v>
      </c>
      <c r="Y450" s="5">
        <f t="shared" si="436"/>
        <v>41956.313055000006</v>
      </c>
      <c r="Z450" s="10"/>
      <c r="AA450" s="11"/>
    </row>
    <row r="451" spans="1:27" s="55" customFormat="1" ht="18.600000000000001" customHeight="1">
      <c r="A451" s="71">
        <v>45</v>
      </c>
      <c r="B451" s="3" t="s">
        <v>554</v>
      </c>
      <c r="C451" s="4" t="s">
        <v>31</v>
      </c>
      <c r="D451" s="60">
        <v>6.5</v>
      </c>
      <c r="E451" s="5"/>
      <c r="F451" s="4">
        <v>17697</v>
      </c>
      <c r="G451" s="4">
        <v>3.49</v>
      </c>
      <c r="H451" s="74">
        <v>0.25</v>
      </c>
      <c r="I451" s="5">
        <f t="shared" si="433"/>
        <v>15440.632500000002</v>
      </c>
      <c r="J451" s="7">
        <v>2.34</v>
      </c>
      <c r="K451" s="5">
        <f t="shared" ref="K451" si="484">I451*J451</f>
        <v>36131.080050000004</v>
      </c>
      <c r="L451" s="5">
        <v>10</v>
      </c>
      <c r="M451" s="5">
        <f t="shared" si="434"/>
        <v>3613.108005</v>
      </c>
      <c r="N451" s="5"/>
      <c r="O451" s="5"/>
      <c r="P451" s="9"/>
      <c r="Q451" s="5"/>
      <c r="R451" s="5"/>
      <c r="S451" s="5"/>
      <c r="T451" s="5"/>
      <c r="U451" s="5"/>
      <c r="V451" s="5"/>
      <c r="W451" s="5"/>
      <c r="X451" s="5">
        <f t="shared" si="435"/>
        <v>3613.108005</v>
      </c>
      <c r="Y451" s="5">
        <f t="shared" si="436"/>
        <v>39744.188055000006</v>
      </c>
      <c r="Z451" s="10"/>
      <c r="AA451" s="11"/>
    </row>
    <row r="452" spans="1:27" s="140" customFormat="1" ht="18.600000000000001" customHeight="1">
      <c r="A452" s="71"/>
      <c r="B452" s="62" t="s">
        <v>22</v>
      </c>
      <c r="C452" s="61"/>
      <c r="D452" s="63"/>
      <c r="E452" s="5"/>
      <c r="F452" s="61"/>
      <c r="G452" s="61"/>
      <c r="H452" s="93">
        <f>SUM(H407:H451)</f>
        <v>31.5</v>
      </c>
      <c r="I452" s="66">
        <f>SUM(I407:I451)</f>
        <v>2228538.9674999993</v>
      </c>
      <c r="J452" s="64"/>
      <c r="K452" s="66">
        <f>SUM(K407:K451)</f>
        <v>5214781.1839499986</v>
      </c>
      <c r="L452" s="64"/>
      <c r="M452" s="66">
        <f>SUM(M407:M451)</f>
        <v>521478.11839500006</v>
      </c>
      <c r="N452" s="64"/>
      <c r="O452" s="66">
        <f>SUM(O407:O451)</f>
        <v>4424.25</v>
      </c>
      <c r="P452" s="64"/>
      <c r="Q452" s="66">
        <f>SUM(Q407:Q451)</f>
        <v>152902.07999999999</v>
      </c>
      <c r="R452" s="64"/>
      <c r="S452" s="66">
        <f>SUM(S407:S451)</f>
        <v>95121.375</v>
      </c>
      <c r="T452" s="64"/>
      <c r="U452" s="66">
        <f>SUM(U407:U451)</f>
        <v>37163.699999999997</v>
      </c>
      <c r="V452" s="64"/>
      <c r="W452" s="64">
        <f>SUM(W407:W451)</f>
        <v>0</v>
      </c>
      <c r="X452" s="66">
        <f>SUM(X407:X451)</f>
        <v>811089.52339499956</v>
      </c>
      <c r="Y452" s="66">
        <f>SUM(Y407:Y451)</f>
        <v>6025870.7073449986</v>
      </c>
      <c r="Z452" s="93">
        <f>SUM(Z407:Z451)</f>
        <v>24.5</v>
      </c>
      <c r="AA452" s="66">
        <f>SUM(AA407:AA451)</f>
        <v>4090162.4945999989</v>
      </c>
    </row>
    <row r="453" spans="1:27" s="55" customFormat="1" ht="18.600000000000001" customHeight="1">
      <c r="A453" s="68" t="s">
        <v>32</v>
      </c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70"/>
    </row>
    <row r="454" spans="1:27" s="12" customFormat="1" ht="18.600000000000001" customHeight="1">
      <c r="A454" s="71">
        <v>1</v>
      </c>
      <c r="B454" s="3" t="s">
        <v>85</v>
      </c>
      <c r="C454" s="4">
        <v>4</v>
      </c>
      <c r="D454" s="7"/>
      <c r="E454" s="5"/>
      <c r="F454" s="4">
        <v>17697</v>
      </c>
      <c r="G454" s="7">
        <v>2.89</v>
      </c>
      <c r="H454" s="6">
        <v>1</v>
      </c>
      <c r="I454" s="5">
        <f t="shared" ref="I454" si="485">F454*G454*H454</f>
        <v>51144.33</v>
      </c>
      <c r="J454" s="7">
        <v>1.45</v>
      </c>
      <c r="K454" s="8">
        <f t="shared" ref="K454" si="486">I454*J454</f>
        <v>74159.2785</v>
      </c>
      <c r="L454" s="5">
        <v>10</v>
      </c>
      <c r="M454" s="5">
        <f t="shared" ref="M454" si="487">K454*L454/100</f>
        <v>7415.92785</v>
      </c>
      <c r="N454" s="4"/>
      <c r="O454" s="5"/>
      <c r="P454" s="9">
        <v>30</v>
      </c>
      <c r="Q454" s="5">
        <f t="shared" ref="Q454" si="488">F454*H454*P454/100</f>
        <v>5309.1</v>
      </c>
      <c r="R454" s="5"/>
      <c r="S454" s="5"/>
      <c r="T454" s="5">
        <v>30</v>
      </c>
      <c r="U454" s="5">
        <f t="shared" ref="U454" si="489">F454*H454*T454/100</f>
        <v>5309.1</v>
      </c>
      <c r="V454" s="5"/>
      <c r="W454" s="5"/>
      <c r="X454" s="5">
        <f>M454+W454+O454+Q454+S454+U454</f>
        <v>18034.127850000001</v>
      </c>
      <c r="Y454" s="5">
        <f t="shared" ref="Y454" si="490">K454+X454</f>
        <v>92193.406350000005</v>
      </c>
      <c r="Z454" s="10">
        <v>1</v>
      </c>
      <c r="AA454" s="11">
        <f>K454*Z454</f>
        <v>74159.2785</v>
      </c>
    </row>
    <row r="455" spans="1:27" s="140" customFormat="1" ht="18.600000000000001" customHeight="1">
      <c r="A455" s="71"/>
      <c r="B455" s="62" t="s">
        <v>22</v>
      </c>
      <c r="C455" s="61"/>
      <c r="D455" s="63"/>
      <c r="E455" s="5"/>
      <c r="F455" s="61"/>
      <c r="G455" s="61"/>
      <c r="H455" s="65">
        <f>SUM(H454:H454)</f>
        <v>1</v>
      </c>
      <c r="I455" s="66">
        <f>SUM(I454:I454)</f>
        <v>51144.33</v>
      </c>
      <c r="J455" s="66"/>
      <c r="K455" s="66">
        <f>SUM(K454:K454)</f>
        <v>74159.2785</v>
      </c>
      <c r="L455" s="66"/>
      <c r="M455" s="66">
        <f>SUM(M454:M454)</f>
        <v>7415.92785</v>
      </c>
      <c r="N455" s="66"/>
      <c r="O455" s="66">
        <f>SUM(O454:O454)</f>
        <v>0</v>
      </c>
      <c r="P455" s="66"/>
      <c r="Q455" s="66">
        <f>SUM(Q454:Q454)</f>
        <v>5309.1</v>
      </c>
      <c r="R455" s="66"/>
      <c r="S455" s="66">
        <f>SUM(S454:S454)</f>
        <v>0</v>
      </c>
      <c r="T455" s="66"/>
      <c r="U455" s="66">
        <f>SUM(U454:U454)</f>
        <v>5309.1</v>
      </c>
      <c r="V455" s="66"/>
      <c r="W455" s="66">
        <f>SUM(W454:W454)</f>
        <v>0</v>
      </c>
      <c r="X455" s="66">
        <f>SUM(X454:X454)</f>
        <v>18034.127850000001</v>
      </c>
      <c r="Y455" s="66">
        <f>SUM(Y454:Y454)</f>
        <v>92193.406350000005</v>
      </c>
      <c r="Z455" s="93">
        <f>SUM(Z454:Z454)</f>
        <v>1</v>
      </c>
      <c r="AA455" s="153">
        <f>SUM(AA454:AA454)</f>
        <v>74159.2785</v>
      </c>
    </row>
    <row r="456" spans="1:27" s="219" customFormat="1" ht="18.600000000000001" customHeight="1">
      <c r="A456" s="71"/>
      <c r="B456" s="105" t="s">
        <v>318</v>
      </c>
      <c r="C456" s="61"/>
      <c r="D456" s="63"/>
      <c r="E456" s="5"/>
      <c r="F456" s="61"/>
      <c r="G456" s="61"/>
      <c r="H456" s="143">
        <f>H405+H452+H455</f>
        <v>63.75</v>
      </c>
      <c r="I456" s="142">
        <f>I405+I452+I455</f>
        <v>4896715.6574999997</v>
      </c>
      <c r="J456" s="249"/>
      <c r="K456" s="142">
        <f>K405+K452+K455</f>
        <v>14239191.133649999</v>
      </c>
      <c r="L456" s="249"/>
      <c r="M456" s="142">
        <f>M405+M452+M455</f>
        <v>1423919.1133650001</v>
      </c>
      <c r="N456" s="249"/>
      <c r="O456" s="142">
        <f>O405+O452+O455</f>
        <v>4424.25</v>
      </c>
      <c r="P456" s="249"/>
      <c r="Q456" s="142">
        <f>Q405+Q452+Q455</f>
        <v>282355.63499999995</v>
      </c>
      <c r="R456" s="249"/>
      <c r="S456" s="142">
        <f>S405+S452+S455</f>
        <v>275630.77499999997</v>
      </c>
      <c r="T456" s="249"/>
      <c r="U456" s="142">
        <f>U405+U452+U455</f>
        <v>70345.574999999997</v>
      </c>
      <c r="V456" s="249"/>
      <c r="W456" s="142">
        <f>W405+W452+W455</f>
        <v>0</v>
      </c>
      <c r="X456" s="142">
        <f>X405+X452+X455</f>
        <v>2056675.3483649991</v>
      </c>
      <c r="Y456" s="142">
        <f>Y405+Y452+Y455</f>
        <v>16295866.482014997</v>
      </c>
      <c r="Z456" s="65">
        <f>Z405+Z452</f>
        <v>42.5</v>
      </c>
      <c r="AA456" s="153">
        <f>AA405+AA452</f>
        <v>9373279.7591999993</v>
      </c>
    </row>
    <row r="457" spans="1:27" s="12" customFormat="1" ht="18.600000000000001" customHeight="1">
      <c r="A457" s="182" t="s">
        <v>496</v>
      </c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4"/>
    </row>
    <row r="458" spans="1:27" s="12" customFormat="1" ht="18.600000000000001" customHeight="1">
      <c r="A458" s="68" t="s">
        <v>14</v>
      </c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70"/>
    </row>
    <row r="459" spans="1:27" s="12" customFormat="1" ht="18.600000000000001" customHeight="1">
      <c r="A459" s="71">
        <v>1</v>
      </c>
      <c r="B459" s="3" t="s">
        <v>495</v>
      </c>
      <c r="C459" s="4" t="s">
        <v>21</v>
      </c>
      <c r="D459" s="7" t="s">
        <v>20</v>
      </c>
      <c r="E459" s="5"/>
      <c r="F459" s="4">
        <v>17697</v>
      </c>
      <c r="G459" s="4">
        <v>4.7699999999999996</v>
      </c>
      <c r="H459" s="74">
        <v>0.25</v>
      </c>
      <c r="I459" s="5">
        <f t="shared" ref="I459" si="491">F459*G459*H459</f>
        <v>21103.672499999997</v>
      </c>
      <c r="J459" s="7">
        <v>3.42</v>
      </c>
      <c r="K459" s="5">
        <f t="shared" ref="K459" si="492">I459*J459</f>
        <v>72174.559949999995</v>
      </c>
      <c r="L459" s="5">
        <v>10</v>
      </c>
      <c r="M459" s="5">
        <f t="shared" ref="M459" si="493">K459*L459/100</f>
        <v>7217.4559950000003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>
        <f t="shared" ref="X459" si="494">M459+W459+O459+Q459+S459+U459</f>
        <v>7217.4559950000003</v>
      </c>
      <c r="Y459" s="5">
        <f t="shared" ref="Y459" si="495">K459+X459</f>
        <v>79392.015944999992</v>
      </c>
      <c r="Z459" s="10"/>
      <c r="AA459" s="11">
        <f>K459*Z459</f>
        <v>0</v>
      </c>
    </row>
    <row r="460" spans="1:27" s="12" customFormat="1" ht="18.600000000000001" customHeight="1">
      <c r="A460" s="71">
        <v>2</v>
      </c>
      <c r="B460" s="3" t="s">
        <v>563</v>
      </c>
      <c r="C460" s="4" t="s">
        <v>21</v>
      </c>
      <c r="D460" s="60">
        <v>3.5</v>
      </c>
      <c r="E460" s="5"/>
      <c r="F460" s="4">
        <v>17697</v>
      </c>
      <c r="G460" s="7">
        <v>4.26</v>
      </c>
      <c r="H460" s="74">
        <v>0.25</v>
      </c>
      <c r="I460" s="5">
        <f t="shared" ref="I460:I483" si="496">F460*G460*H460</f>
        <v>18847.305</v>
      </c>
      <c r="J460" s="7">
        <v>3.42</v>
      </c>
      <c r="K460" s="5">
        <f t="shared" ref="K460:K483" si="497">I460*J460</f>
        <v>64457.783100000001</v>
      </c>
      <c r="L460" s="5">
        <v>11</v>
      </c>
      <c r="M460" s="5">
        <f t="shared" ref="M460:M483" si="498">K460*L460/100</f>
        <v>7090.3561410000002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>
        <f t="shared" ref="Y460:Y483" si="499">K460+X460</f>
        <v>64457.783100000001</v>
      </c>
      <c r="Z460" s="10"/>
      <c r="AA460" s="11"/>
    </row>
    <row r="461" spans="1:27" s="12" customFormat="1" ht="18.600000000000001" customHeight="1">
      <c r="A461" s="71">
        <v>3</v>
      </c>
      <c r="B461" s="3" t="s">
        <v>563</v>
      </c>
      <c r="C461" s="4" t="s">
        <v>21</v>
      </c>
      <c r="D461" s="60" t="s">
        <v>20</v>
      </c>
      <c r="E461" s="5"/>
      <c r="F461" s="4">
        <v>17697</v>
      </c>
      <c r="G461" s="4">
        <v>4.7699999999999996</v>
      </c>
      <c r="H461" s="74">
        <v>0.25</v>
      </c>
      <c r="I461" s="5">
        <f t="shared" si="496"/>
        <v>21103.672499999997</v>
      </c>
      <c r="J461" s="7">
        <v>3.42</v>
      </c>
      <c r="K461" s="5">
        <f t="shared" si="497"/>
        <v>72174.559949999995</v>
      </c>
      <c r="L461" s="5">
        <v>12</v>
      </c>
      <c r="M461" s="5">
        <f t="shared" si="498"/>
        <v>8660.9471940000003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>
        <f t="shared" si="499"/>
        <v>72174.559949999995</v>
      </c>
      <c r="Z461" s="10"/>
      <c r="AA461" s="11"/>
    </row>
    <row r="462" spans="1:27" s="12" customFormat="1" ht="18.600000000000001" customHeight="1">
      <c r="A462" s="71">
        <v>4</v>
      </c>
      <c r="B462" s="3" t="s">
        <v>563</v>
      </c>
      <c r="C462" s="4" t="s">
        <v>134</v>
      </c>
      <c r="D462" s="60" t="s">
        <v>20</v>
      </c>
      <c r="E462" s="5" t="s">
        <v>46</v>
      </c>
      <c r="F462" s="4">
        <v>17697</v>
      </c>
      <c r="G462" s="4">
        <v>5.54</v>
      </c>
      <c r="H462" s="74">
        <v>0.25</v>
      </c>
      <c r="I462" s="5">
        <f t="shared" si="496"/>
        <v>24510.345000000001</v>
      </c>
      <c r="J462" s="7">
        <v>3.42</v>
      </c>
      <c r="K462" s="5">
        <f t="shared" si="497"/>
        <v>83825.3799</v>
      </c>
      <c r="L462" s="5">
        <v>13</v>
      </c>
      <c r="M462" s="5">
        <f t="shared" si="498"/>
        <v>10897.299387000001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>
        <f t="shared" si="499"/>
        <v>83825.3799</v>
      </c>
      <c r="Z462" s="10"/>
      <c r="AA462" s="11"/>
    </row>
    <row r="463" spans="1:27" s="12" customFormat="1" ht="18.600000000000001" customHeight="1">
      <c r="A463" s="71">
        <v>5</v>
      </c>
      <c r="B463" s="3" t="s">
        <v>563</v>
      </c>
      <c r="C463" s="4" t="s">
        <v>19</v>
      </c>
      <c r="D463" s="60" t="s">
        <v>20</v>
      </c>
      <c r="E463" s="5"/>
      <c r="F463" s="4">
        <v>17697</v>
      </c>
      <c r="G463" s="4">
        <v>4.7699999999999996</v>
      </c>
      <c r="H463" s="74">
        <v>0.25</v>
      </c>
      <c r="I463" s="5">
        <f t="shared" si="496"/>
        <v>21103.672499999997</v>
      </c>
      <c r="J463" s="7">
        <v>3.42</v>
      </c>
      <c r="K463" s="5">
        <f t="shared" si="497"/>
        <v>72174.559949999995</v>
      </c>
      <c r="L463" s="5">
        <v>14</v>
      </c>
      <c r="M463" s="5">
        <f t="shared" si="498"/>
        <v>10104.438392999999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>
        <f t="shared" si="499"/>
        <v>72174.559949999995</v>
      </c>
      <c r="Z463" s="10"/>
      <c r="AA463" s="11"/>
    </row>
    <row r="464" spans="1:27" s="12" customFormat="1" ht="18.600000000000001" customHeight="1">
      <c r="A464" s="71">
        <v>6</v>
      </c>
      <c r="B464" s="3" t="s">
        <v>563</v>
      </c>
      <c r="C464" s="4" t="s">
        <v>19</v>
      </c>
      <c r="D464" s="7" t="s">
        <v>20</v>
      </c>
      <c r="E464" s="5" t="s">
        <v>18</v>
      </c>
      <c r="F464" s="4">
        <v>17697</v>
      </c>
      <c r="G464" s="4">
        <v>5.99</v>
      </c>
      <c r="H464" s="74">
        <v>0.25</v>
      </c>
      <c r="I464" s="5">
        <f t="shared" si="496"/>
        <v>26501.2575</v>
      </c>
      <c r="J464" s="7">
        <v>3.42</v>
      </c>
      <c r="K464" s="5">
        <f t="shared" si="497"/>
        <v>90634.30064999999</v>
      </c>
      <c r="L464" s="5">
        <v>15</v>
      </c>
      <c r="M464" s="5">
        <f t="shared" si="498"/>
        <v>13595.145097499997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>
        <f t="shared" si="499"/>
        <v>90634.30064999999</v>
      </c>
      <c r="Z464" s="10"/>
      <c r="AA464" s="11"/>
    </row>
    <row r="465" spans="1:27" s="12" customFormat="1" ht="18.600000000000001" customHeight="1">
      <c r="A465" s="71">
        <v>7</v>
      </c>
      <c r="B465" s="3" t="s">
        <v>563</v>
      </c>
      <c r="C465" s="4" t="s">
        <v>63</v>
      </c>
      <c r="D465" s="60">
        <v>5.4</v>
      </c>
      <c r="E465" s="5" t="s">
        <v>28</v>
      </c>
      <c r="F465" s="4">
        <v>17697</v>
      </c>
      <c r="G465" s="7">
        <v>4.96</v>
      </c>
      <c r="H465" s="74">
        <v>0.25</v>
      </c>
      <c r="I465" s="5">
        <f t="shared" si="496"/>
        <v>21944.28</v>
      </c>
      <c r="J465" s="7">
        <v>3.42</v>
      </c>
      <c r="K465" s="5">
        <f t="shared" si="497"/>
        <v>75049.43759999999</v>
      </c>
      <c r="L465" s="5">
        <v>16</v>
      </c>
      <c r="M465" s="5">
        <f t="shared" si="498"/>
        <v>12007.910015999998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>
        <f t="shared" si="499"/>
        <v>75049.43759999999</v>
      </c>
      <c r="Z465" s="10"/>
      <c r="AA465" s="11"/>
    </row>
    <row r="466" spans="1:27" s="12" customFormat="1" ht="18.600000000000001" customHeight="1">
      <c r="A466" s="71">
        <v>8</v>
      </c>
      <c r="B466" s="3" t="s">
        <v>563</v>
      </c>
      <c r="C466" s="4" t="s">
        <v>21</v>
      </c>
      <c r="D466" s="60" t="s">
        <v>20</v>
      </c>
      <c r="E466" s="5"/>
      <c r="F466" s="4">
        <v>17697</v>
      </c>
      <c r="G466" s="4">
        <v>4.7699999999999996</v>
      </c>
      <c r="H466" s="74">
        <v>0.25</v>
      </c>
      <c r="I466" s="5">
        <f t="shared" si="496"/>
        <v>21103.672499999997</v>
      </c>
      <c r="J466" s="7">
        <v>3.42</v>
      </c>
      <c r="K466" s="5">
        <f t="shared" si="497"/>
        <v>72174.559949999995</v>
      </c>
      <c r="L466" s="5">
        <v>17</v>
      </c>
      <c r="M466" s="5">
        <f t="shared" si="498"/>
        <v>12269.675191499999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>
        <f t="shared" si="499"/>
        <v>72174.559949999995</v>
      </c>
      <c r="Z466" s="10"/>
      <c r="AA466" s="11"/>
    </row>
    <row r="467" spans="1:27" s="12" customFormat="1" ht="18.600000000000001" customHeight="1">
      <c r="A467" s="71">
        <v>9</v>
      </c>
      <c r="B467" s="3" t="s">
        <v>563</v>
      </c>
      <c r="C467" s="4" t="s">
        <v>21</v>
      </c>
      <c r="D467" s="60" t="s">
        <v>20</v>
      </c>
      <c r="E467" s="5"/>
      <c r="F467" s="4">
        <v>17697</v>
      </c>
      <c r="G467" s="4">
        <v>4.7699999999999996</v>
      </c>
      <c r="H467" s="74">
        <v>0.25</v>
      </c>
      <c r="I467" s="5">
        <f t="shared" si="496"/>
        <v>21103.672499999997</v>
      </c>
      <c r="J467" s="7">
        <v>3.42</v>
      </c>
      <c r="K467" s="5">
        <f t="shared" si="497"/>
        <v>72174.559949999995</v>
      </c>
      <c r="L467" s="5">
        <v>18</v>
      </c>
      <c r="M467" s="5">
        <f t="shared" si="498"/>
        <v>12991.420791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>
        <f t="shared" si="499"/>
        <v>72174.559949999995</v>
      </c>
      <c r="Z467" s="10"/>
      <c r="AA467" s="11"/>
    </row>
    <row r="468" spans="1:27" s="12" customFormat="1" ht="18.600000000000001" customHeight="1">
      <c r="A468" s="71">
        <v>10</v>
      </c>
      <c r="B468" s="3" t="s">
        <v>563</v>
      </c>
      <c r="C468" s="4" t="s">
        <v>134</v>
      </c>
      <c r="D468" s="60">
        <v>10.5</v>
      </c>
      <c r="E468" s="5" t="s">
        <v>46</v>
      </c>
      <c r="F468" s="4">
        <v>17697</v>
      </c>
      <c r="G468" s="7">
        <v>5.21</v>
      </c>
      <c r="H468" s="74">
        <v>0.25</v>
      </c>
      <c r="I468" s="5">
        <f t="shared" si="496"/>
        <v>23050.342499999999</v>
      </c>
      <c r="J468" s="7">
        <v>3.42</v>
      </c>
      <c r="K468" s="5">
        <f t="shared" si="497"/>
        <v>78832.17134999999</v>
      </c>
      <c r="L468" s="5">
        <v>19</v>
      </c>
      <c r="M468" s="5">
        <f t="shared" si="498"/>
        <v>14978.112556499997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>
        <f t="shared" si="499"/>
        <v>78832.17134999999</v>
      </c>
      <c r="Z468" s="10"/>
      <c r="AA468" s="11"/>
    </row>
    <row r="469" spans="1:27" s="12" customFormat="1" ht="18.600000000000001" customHeight="1">
      <c r="A469" s="71">
        <v>11</v>
      </c>
      <c r="B469" s="3" t="s">
        <v>563</v>
      </c>
      <c r="C469" s="4" t="s">
        <v>21</v>
      </c>
      <c r="D469" s="60">
        <v>0.5</v>
      </c>
      <c r="E469" s="5"/>
      <c r="F469" s="4">
        <v>17697</v>
      </c>
      <c r="G469" s="4">
        <v>4.13</v>
      </c>
      <c r="H469" s="74">
        <v>0.25</v>
      </c>
      <c r="I469" s="5">
        <f t="shared" si="496"/>
        <v>18272.1525</v>
      </c>
      <c r="J469" s="7">
        <v>3.42</v>
      </c>
      <c r="K469" s="5">
        <f t="shared" si="497"/>
        <v>62490.761549999996</v>
      </c>
      <c r="L469" s="5">
        <v>20</v>
      </c>
      <c r="M469" s="5">
        <f t="shared" si="498"/>
        <v>12498.152309999999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>
        <f t="shared" si="499"/>
        <v>62490.761549999996</v>
      </c>
      <c r="Z469" s="10"/>
      <c r="AA469" s="11"/>
    </row>
    <row r="470" spans="1:27" s="12" customFormat="1" ht="18.600000000000001" customHeight="1">
      <c r="A470" s="71">
        <v>12</v>
      </c>
      <c r="B470" s="3" t="s">
        <v>563</v>
      </c>
      <c r="C470" s="4" t="s">
        <v>63</v>
      </c>
      <c r="D470" s="60">
        <v>4.0999999999999996</v>
      </c>
      <c r="E470" s="5" t="s">
        <v>28</v>
      </c>
      <c r="F470" s="4">
        <v>17697</v>
      </c>
      <c r="G470" s="4">
        <v>4.8899999999999997</v>
      </c>
      <c r="H470" s="74">
        <v>0.25</v>
      </c>
      <c r="I470" s="5">
        <f t="shared" si="496"/>
        <v>21634.582499999997</v>
      </c>
      <c r="J470" s="7">
        <v>3.42</v>
      </c>
      <c r="K470" s="5">
        <f t="shared" si="497"/>
        <v>73990.27214999999</v>
      </c>
      <c r="L470" s="5">
        <v>21</v>
      </c>
      <c r="M470" s="5">
        <f t="shared" si="498"/>
        <v>15537.957151499999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>
        <f t="shared" si="499"/>
        <v>73990.27214999999</v>
      </c>
      <c r="Z470" s="10"/>
      <c r="AA470" s="11"/>
    </row>
    <row r="471" spans="1:27" s="12" customFormat="1" ht="18.600000000000001" customHeight="1">
      <c r="A471" s="71">
        <v>13</v>
      </c>
      <c r="B471" s="3" t="s">
        <v>564</v>
      </c>
      <c r="C471" s="4" t="s">
        <v>19</v>
      </c>
      <c r="D471" s="60" t="s">
        <v>20</v>
      </c>
      <c r="E471" s="5" t="s">
        <v>18</v>
      </c>
      <c r="F471" s="4">
        <v>17697</v>
      </c>
      <c r="G471" s="4">
        <v>5.99</v>
      </c>
      <c r="H471" s="74">
        <v>0.25</v>
      </c>
      <c r="I471" s="5">
        <f t="shared" si="496"/>
        <v>26501.2575</v>
      </c>
      <c r="J471" s="7">
        <v>3.42</v>
      </c>
      <c r="K471" s="5">
        <f t="shared" si="497"/>
        <v>90634.30064999999</v>
      </c>
      <c r="L471" s="5">
        <v>22</v>
      </c>
      <c r="M471" s="5">
        <f t="shared" si="498"/>
        <v>19939.546143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>
        <f t="shared" si="499"/>
        <v>90634.30064999999</v>
      </c>
      <c r="Z471" s="10"/>
      <c r="AA471" s="11"/>
    </row>
    <row r="472" spans="1:27" s="12" customFormat="1" ht="18.600000000000001" customHeight="1">
      <c r="A472" s="71">
        <v>14</v>
      </c>
      <c r="B472" s="3" t="s">
        <v>565</v>
      </c>
      <c r="C472" s="4" t="s">
        <v>21</v>
      </c>
      <c r="D472" s="60" t="s">
        <v>20</v>
      </c>
      <c r="E472" s="5"/>
      <c r="F472" s="4">
        <v>17697</v>
      </c>
      <c r="G472" s="4">
        <v>4.7699999999999996</v>
      </c>
      <c r="H472" s="74">
        <v>0.25</v>
      </c>
      <c r="I472" s="5">
        <f t="shared" si="496"/>
        <v>21103.672499999997</v>
      </c>
      <c r="J472" s="7">
        <v>3.42</v>
      </c>
      <c r="K472" s="5">
        <f t="shared" si="497"/>
        <v>72174.559949999995</v>
      </c>
      <c r="L472" s="5">
        <v>23</v>
      </c>
      <c r="M472" s="5">
        <f t="shared" si="498"/>
        <v>16600.148788499999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>
        <f t="shared" si="499"/>
        <v>72174.559949999995</v>
      </c>
      <c r="Z472" s="10"/>
      <c r="AA472" s="11"/>
    </row>
    <row r="473" spans="1:27" s="12" customFormat="1" ht="18.600000000000001" customHeight="1">
      <c r="A473" s="71">
        <v>15</v>
      </c>
      <c r="B473" s="3" t="s">
        <v>566</v>
      </c>
      <c r="C473" s="4" t="s">
        <v>21</v>
      </c>
      <c r="D473" s="7">
        <v>3.11</v>
      </c>
      <c r="E473" s="5"/>
      <c r="F473" s="4">
        <v>17697</v>
      </c>
      <c r="G473" s="4">
        <v>4.26</v>
      </c>
      <c r="H473" s="74">
        <v>0.25</v>
      </c>
      <c r="I473" s="5">
        <f t="shared" si="496"/>
        <v>18847.305</v>
      </c>
      <c r="J473" s="7">
        <v>3.42</v>
      </c>
      <c r="K473" s="5">
        <f t="shared" si="497"/>
        <v>64457.783100000001</v>
      </c>
      <c r="L473" s="5">
        <v>24</v>
      </c>
      <c r="M473" s="5">
        <f t="shared" si="498"/>
        <v>15469.867944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>
        <f t="shared" si="499"/>
        <v>64457.783100000001</v>
      </c>
      <c r="Z473" s="10"/>
      <c r="AA473" s="11"/>
    </row>
    <row r="474" spans="1:27" s="12" customFormat="1" ht="18.600000000000001" customHeight="1">
      <c r="A474" s="71">
        <v>16</v>
      </c>
      <c r="B474" s="3" t="s">
        <v>567</v>
      </c>
      <c r="C474" s="4" t="s">
        <v>134</v>
      </c>
      <c r="D474" s="60">
        <v>10.5</v>
      </c>
      <c r="E474" s="5" t="s">
        <v>46</v>
      </c>
      <c r="F474" s="4">
        <v>17697</v>
      </c>
      <c r="G474" s="7">
        <v>5.21</v>
      </c>
      <c r="H474" s="74">
        <v>0.25</v>
      </c>
      <c r="I474" s="5">
        <f t="shared" ref="I474" si="500">F474*G474*H474</f>
        <v>23050.342499999999</v>
      </c>
      <c r="J474" s="7">
        <v>3.42</v>
      </c>
      <c r="K474" s="5">
        <f t="shared" ref="K474" si="501">I474*J474</f>
        <v>78832.17134999999</v>
      </c>
      <c r="L474" s="5">
        <v>24</v>
      </c>
      <c r="M474" s="5">
        <f t="shared" ref="M474" si="502">K474*L474/100</f>
        <v>18919.721123999996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>
        <f t="shared" ref="Y474" si="503">K474+X474</f>
        <v>78832.17134999999</v>
      </c>
      <c r="Z474" s="10"/>
      <c r="AA474" s="11"/>
    </row>
    <row r="475" spans="1:27" s="12" customFormat="1" ht="18.600000000000001" customHeight="1">
      <c r="A475" s="71">
        <v>17</v>
      </c>
      <c r="B475" s="3" t="s">
        <v>568</v>
      </c>
      <c r="C475" s="4" t="s">
        <v>21</v>
      </c>
      <c r="D475" s="60">
        <v>2.2999999999999998</v>
      </c>
      <c r="E475" s="5"/>
      <c r="F475" s="4">
        <v>17697</v>
      </c>
      <c r="G475" s="4">
        <v>4.21</v>
      </c>
      <c r="H475" s="74">
        <v>0.25</v>
      </c>
      <c r="I475" s="5">
        <f t="shared" si="496"/>
        <v>18626.092499999999</v>
      </c>
      <c r="J475" s="7">
        <v>3.42</v>
      </c>
      <c r="K475" s="5">
        <f t="shared" si="497"/>
        <v>63701.236349999992</v>
      </c>
      <c r="L475" s="5">
        <v>25</v>
      </c>
      <c r="M475" s="5">
        <f t="shared" si="498"/>
        <v>15925.309087499998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>
        <f t="shared" si="499"/>
        <v>63701.236349999992</v>
      </c>
      <c r="Z475" s="10"/>
      <c r="AA475" s="11"/>
    </row>
    <row r="476" spans="1:27" s="12" customFormat="1" ht="18.600000000000001" customHeight="1">
      <c r="A476" s="71">
        <v>18</v>
      </c>
      <c r="B476" s="3" t="s">
        <v>569</v>
      </c>
      <c r="C476" s="4" t="s">
        <v>21</v>
      </c>
      <c r="D476" s="60" t="s">
        <v>20</v>
      </c>
      <c r="E476" s="5"/>
      <c r="F476" s="4">
        <v>17697</v>
      </c>
      <c r="G476" s="4">
        <v>4.7699999999999996</v>
      </c>
      <c r="H476" s="74">
        <v>0.25</v>
      </c>
      <c r="I476" s="5">
        <f t="shared" si="496"/>
        <v>21103.672499999997</v>
      </c>
      <c r="J476" s="7">
        <v>3.42</v>
      </c>
      <c r="K476" s="5">
        <f t="shared" si="497"/>
        <v>72174.559949999995</v>
      </c>
      <c r="L476" s="5">
        <v>26</v>
      </c>
      <c r="M476" s="5">
        <f t="shared" si="498"/>
        <v>18765.385587000001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>
        <f t="shared" si="499"/>
        <v>72174.559949999995</v>
      </c>
      <c r="Z476" s="10"/>
      <c r="AA476" s="11"/>
    </row>
    <row r="477" spans="1:27" s="12" customFormat="1" ht="18.600000000000001" customHeight="1">
      <c r="A477" s="71">
        <v>19</v>
      </c>
      <c r="B477" s="3" t="s">
        <v>570</v>
      </c>
      <c r="C477" s="4" t="s">
        <v>21</v>
      </c>
      <c r="D477" s="4">
        <v>3.2</v>
      </c>
      <c r="E477" s="5"/>
      <c r="F477" s="4">
        <v>17697</v>
      </c>
      <c r="G477" s="4">
        <v>4.26</v>
      </c>
      <c r="H477" s="74">
        <v>0.25</v>
      </c>
      <c r="I477" s="5">
        <f t="shared" si="496"/>
        <v>18847.305</v>
      </c>
      <c r="J477" s="7">
        <v>3.42</v>
      </c>
      <c r="K477" s="5">
        <f t="shared" si="497"/>
        <v>64457.783100000001</v>
      </c>
      <c r="L477" s="5">
        <v>27</v>
      </c>
      <c r="M477" s="5">
        <f t="shared" si="498"/>
        <v>17403.601436999998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>
        <f t="shared" si="499"/>
        <v>64457.783100000001</v>
      </c>
      <c r="Z477" s="10"/>
      <c r="AA477" s="11"/>
    </row>
    <row r="478" spans="1:27" s="12" customFormat="1" ht="18.600000000000001" customHeight="1">
      <c r="A478" s="71">
        <v>20</v>
      </c>
      <c r="B478" s="3" t="s">
        <v>571</v>
      </c>
      <c r="C478" s="4" t="s">
        <v>21</v>
      </c>
      <c r="D478" s="60">
        <v>4.7</v>
      </c>
      <c r="E478" s="5"/>
      <c r="F478" s="4">
        <v>17697</v>
      </c>
      <c r="G478" s="4">
        <v>4.26</v>
      </c>
      <c r="H478" s="74">
        <v>0.25</v>
      </c>
      <c r="I478" s="5">
        <f t="shared" si="496"/>
        <v>18847.305</v>
      </c>
      <c r="J478" s="7">
        <v>3.42</v>
      </c>
      <c r="K478" s="5">
        <f t="shared" si="497"/>
        <v>64457.783100000001</v>
      </c>
      <c r="L478" s="5">
        <v>28</v>
      </c>
      <c r="M478" s="5">
        <f t="shared" si="498"/>
        <v>18048.179268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>
        <f t="shared" si="499"/>
        <v>64457.783100000001</v>
      </c>
      <c r="Z478" s="10"/>
      <c r="AA478" s="11"/>
    </row>
    <row r="479" spans="1:27" s="12" customFormat="1" ht="18.600000000000001" customHeight="1">
      <c r="A479" s="71">
        <v>21</v>
      </c>
      <c r="B479" s="3" t="s">
        <v>572</v>
      </c>
      <c r="C479" s="4" t="s">
        <v>21</v>
      </c>
      <c r="D479" s="60">
        <v>3.5</v>
      </c>
      <c r="E479" s="5"/>
      <c r="F479" s="4">
        <v>17697</v>
      </c>
      <c r="G479" s="4">
        <v>4.26</v>
      </c>
      <c r="H479" s="74">
        <v>0.25</v>
      </c>
      <c r="I479" s="5">
        <f t="shared" si="496"/>
        <v>18847.305</v>
      </c>
      <c r="J479" s="7">
        <v>3.42</v>
      </c>
      <c r="K479" s="5">
        <f t="shared" si="497"/>
        <v>64457.783100000001</v>
      </c>
      <c r="L479" s="5">
        <v>29</v>
      </c>
      <c r="M479" s="5">
        <f t="shared" si="498"/>
        <v>18692.757099000002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>
        <f t="shared" si="499"/>
        <v>64457.783100000001</v>
      </c>
      <c r="Z479" s="10"/>
      <c r="AA479" s="11"/>
    </row>
    <row r="480" spans="1:27" s="12" customFormat="1" ht="18.600000000000001" customHeight="1">
      <c r="A480" s="71">
        <v>22</v>
      </c>
      <c r="B480" s="3" t="s">
        <v>573</v>
      </c>
      <c r="C480" s="4" t="s">
        <v>21</v>
      </c>
      <c r="D480" s="60" t="s">
        <v>20</v>
      </c>
      <c r="E480" s="5"/>
      <c r="F480" s="4">
        <v>17697</v>
      </c>
      <c r="G480" s="4">
        <v>4.7699999999999996</v>
      </c>
      <c r="H480" s="74">
        <v>0.25</v>
      </c>
      <c r="I480" s="5">
        <f t="shared" si="496"/>
        <v>21103.672499999997</v>
      </c>
      <c r="J480" s="7">
        <v>3.42</v>
      </c>
      <c r="K480" s="5">
        <f t="shared" si="497"/>
        <v>72174.559949999995</v>
      </c>
      <c r="L480" s="5">
        <v>30</v>
      </c>
      <c r="M480" s="5">
        <f t="shared" si="498"/>
        <v>21652.367985000001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>
        <f t="shared" si="499"/>
        <v>72174.559949999995</v>
      </c>
      <c r="Z480" s="10"/>
      <c r="AA480" s="11"/>
    </row>
    <row r="481" spans="1:27" s="55" customFormat="1" ht="18.600000000000001" customHeight="1">
      <c r="A481" s="71">
        <v>23</v>
      </c>
      <c r="B481" s="3" t="s">
        <v>574</v>
      </c>
      <c r="C481" s="4" t="s">
        <v>21</v>
      </c>
      <c r="D481" s="7" t="s">
        <v>20</v>
      </c>
      <c r="E481" s="5"/>
      <c r="F481" s="4">
        <v>17697</v>
      </c>
      <c r="G481" s="4">
        <v>4.7699999999999996</v>
      </c>
      <c r="H481" s="74">
        <v>0.25</v>
      </c>
      <c r="I481" s="5">
        <f t="shared" si="496"/>
        <v>21103.672499999997</v>
      </c>
      <c r="J481" s="7">
        <v>3.42</v>
      </c>
      <c r="K481" s="5">
        <f t="shared" si="497"/>
        <v>72174.559949999995</v>
      </c>
      <c r="L481" s="5">
        <v>10</v>
      </c>
      <c r="M481" s="5">
        <f t="shared" si="498"/>
        <v>7217.4559950000003</v>
      </c>
      <c r="N481" s="5"/>
      <c r="O481" s="5"/>
      <c r="P481" s="9"/>
      <c r="Q481" s="5"/>
      <c r="R481" s="5"/>
      <c r="S481" s="5"/>
      <c r="T481" s="5"/>
      <c r="U481" s="5"/>
      <c r="V481" s="5"/>
      <c r="W481" s="5"/>
      <c r="X481" s="5"/>
      <c r="Y481" s="5">
        <f t="shared" si="499"/>
        <v>72174.559949999995</v>
      </c>
      <c r="Z481" s="10"/>
      <c r="AA481" s="11"/>
    </row>
    <row r="482" spans="1:27" s="12" customFormat="1" ht="18.600000000000001" customHeight="1">
      <c r="A482" s="71">
        <v>24</v>
      </c>
      <c r="B482" s="3" t="s">
        <v>575</v>
      </c>
      <c r="C482" s="113" t="s">
        <v>21</v>
      </c>
      <c r="D482" s="88">
        <v>11.4</v>
      </c>
      <c r="E482" s="72"/>
      <c r="F482" s="4">
        <v>17697</v>
      </c>
      <c r="G482" s="7">
        <v>4.4000000000000004</v>
      </c>
      <c r="H482" s="74">
        <v>0.25</v>
      </c>
      <c r="I482" s="5">
        <f t="shared" si="496"/>
        <v>19466.7</v>
      </c>
      <c r="J482" s="7">
        <v>3.42</v>
      </c>
      <c r="K482" s="5">
        <f t="shared" si="497"/>
        <v>66576.114000000001</v>
      </c>
      <c r="L482" s="5">
        <v>31</v>
      </c>
      <c r="M482" s="5">
        <f t="shared" si="498"/>
        <v>20638.59534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>
        <f t="shared" si="499"/>
        <v>66576.114000000001</v>
      </c>
      <c r="Z482" s="10"/>
      <c r="AA482" s="11"/>
    </row>
    <row r="483" spans="1:27" s="12" customFormat="1" ht="18" customHeight="1">
      <c r="A483" s="71">
        <v>25</v>
      </c>
      <c r="B483" s="3" t="s">
        <v>576</v>
      </c>
      <c r="C483" s="4" t="s">
        <v>19</v>
      </c>
      <c r="D483" s="4" t="s">
        <v>20</v>
      </c>
      <c r="E483" s="5" t="s">
        <v>18</v>
      </c>
      <c r="F483" s="4">
        <v>17697</v>
      </c>
      <c r="G483" s="4">
        <v>5.99</v>
      </c>
      <c r="H483" s="74">
        <v>0.25</v>
      </c>
      <c r="I483" s="5">
        <f t="shared" si="496"/>
        <v>26501.2575</v>
      </c>
      <c r="J483" s="7">
        <v>3.42</v>
      </c>
      <c r="K483" s="5">
        <f t="shared" si="497"/>
        <v>90634.30064999999</v>
      </c>
      <c r="L483" s="5">
        <v>32</v>
      </c>
      <c r="M483" s="5">
        <f t="shared" si="498"/>
        <v>29002.976207999996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>
        <f t="shared" si="499"/>
        <v>90634.30064999999</v>
      </c>
      <c r="Z483" s="10"/>
      <c r="AA483" s="11"/>
    </row>
    <row r="484" spans="1:27" s="94" customFormat="1" ht="17.25" customHeight="1">
      <c r="A484" s="209"/>
      <c r="B484" s="62" t="s">
        <v>22</v>
      </c>
      <c r="C484" s="61"/>
      <c r="D484" s="63"/>
      <c r="E484" s="64"/>
      <c r="F484" s="61"/>
      <c r="G484" s="61"/>
      <c r="H484" s="75">
        <f>SUM(H459:H483)</f>
        <v>6.25</v>
      </c>
      <c r="I484" s="66">
        <f>SUM(I459:I483)</f>
        <v>534228.18749999988</v>
      </c>
      <c r="J484" s="66"/>
      <c r="K484" s="66">
        <f>SUM(K459:K483)</f>
        <v>1827060.4012499996</v>
      </c>
      <c r="L484" s="66"/>
      <c r="M484" s="66">
        <f>SUM(M459:M483)</f>
        <v>376124.78223000001</v>
      </c>
      <c r="N484" s="66"/>
      <c r="O484" s="66">
        <f>SUM(O459:O483)</f>
        <v>0</v>
      </c>
      <c r="P484" s="66"/>
      <c r="Q484" s="66">
        <f>SUM(Q459:Q483)</f>
        <v>0</v>
      </c>
      <c r="R484" s="66"/>
      <c r="S484" s="66">
        <f>SUM(S459:S483)</f>
        <v>0</v>
      </c>
      <c r="T484" s="66"/>
      <c r="U484" s="66">
        <f>SUM(U459:U483)</f>
        <v>0</v>
      </c>
      <c r="V484" s="66"/>
      <c r="W484" s="66">
        <f>SUM(W459:W483)</f>
        <v>0</v>
      </c>
      <c r="X484" s="66">
        <f>SUM(X459:X483)</f>
        <v>7217.4559950000003</v>
      </c>
      <c r="Y484" s="66">
        <f>SUM(Y459:Y483)</f>
        <v>1834277.8572449996</v>
      </c>
      <c r="Z484" s="66">
        <f>SUM(Z459:Z483)</f>
        <v>0</v>
      </c>
      <c r="AA484" s="66">
        <f>SUM(AA459:AA483)</f>
        <v>0</v>
      </c>
    </row>
    <row r="485" spans="1:27" s="12" customFormat="1" ht="18.600000000000001" customHeight="1">
      <c r="A485" s="68" t="s">
        <v>23</v>
      </c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70"/>
    </row>
    <row r="486" spans="1:27" s="12" customFormat="1" ht="18.600000000000001" customHeight="1">
      <c r="A486" s="71">
        <v>1</v>
      </c>
      <c r="B486" s="3" t="s">
        <v>483</v>
      </c>
      <c r="C486" s="4" t="s">
        <v>30</v>
      </c>
      <c r="D486" s="7">
        <v>19.100000000000001</v>
      </c>
      <c r="E486" s="5" t="s">
        <v>18</v>
      </c>
      <c r="F486" s="4">
        <v>17697</v>
      </c>
      <c r="G486" s="7">
        <v>4.4000000000000004</v>
      </c>
      <c r="H486" s="74">
        <v>0.25</v>
      </c>
      <c r="I486" s="5">
        <f t="shared" ref="I486" si="504">F486*G486*H486</f>
        <v>19466.7</v>
      </c>
      <c r="J486" s="7">
        <v>2.34</v>
      </c>
      <c r="K486" s="8">
        <f>I486*J486</f>
        <v>45552.078000000001</v>
      </c>
      <c r="L486" s="5">
        <v>10</v>
      </c>
      <c r="M486" s="5">
        <f>K486*L486/100</f>
        <v>4555.2078000000001</v>
      </c>
      <c r="N486" s="5"/>
      <c r="O486" s="5"/>
      <c r="P486" s="5"/>
      <c r="Q486" s="5"/>
      <c r="R486" s="9"/>
      <c r="S486" s="5"/>
      <c r="T486" s="5"/>
      <c r="U486" s="5"/>
      <c r="V486" s="5"/>
      <c r="W486" s="5"/>
      <c r="X486" s="5">
        <f>M486+W486+O486+Q486+S486+U486</f>
        <v>4555.2078000000001</v>
      </c>
      <c r="Y486" s="5">
        <f t="shared" ref="Y486:Y487" si="505">K486+X486</f>
        <v>50107.285799999998</v>
      </c>
      <c r="Z486" s="10"/>
      <c r="AA486" s="11">
        <f>K486*Z486</f>
        <v>0</v>
      </c>
    </row>
    <row r="487" spans="1:27" s="12" customFormat="1" ht="18.600000000000001" customHeight="1">
      <c r="A487" s="71">
        <v>2</v>
      </c>
      <c r="B487" s="3" t="s">
        <v>245</v>
      </c>
      <c r="C487" s="4" t="s">
        <v>31</v>
      </c>
      <c r="D487" s="60">
        <v>3.5</v>
      </c>
      <c r="E487" s="5"/>
      <c r="F487" s="4">
        <v>17697</v>
      </c>
      <c r="G487" s="4">
        <v>3.45</v>
      </c>
      <c r="H487" s="74">
        <v>0.25</v>
      </c>
      <c r="I487" s="5">
        <f t="shared" ref="I487" si="506">F487*G487*H487</f>
        <v>15263.6625</v>
      </c>
      <c r="J487" s="7">
        <v>2.34</v>
      </c>
      <c r="K487" s="8">
        <f>I487*J487</f>
        <v>35716.970249999998</v>
      </c>
      <c r="L487" s="5">
        <v>10</v>
      </c>
      <c r="M487" s="5">
        <f>K487*L487/100</f>
        <v>3571.6970249999999</v>
      </c>
      <c r="N487" s="5"/>
      <c r="O487" s="5"/>
      <c r="P487" s="5"/>
      <c r="Q487" s="5"/>
      <c r="R487" s="9"/>
      <c r="S487" s="5"/>
      <c r="T487" s="5"/>
      <c r="U487" s="5"/>
      <c r="V487" s="5"/>
      <c r="W487" s="5"/>
      <c r="X487" s="5"/>
      <c r="Y487" s="5">
        <f t="shared" si="505"/>
        <v>35716.970249999998</v>
      </c>
      <c r="Z487" s="10"/>
      <c r="AA487" s="11"/>
    </row>
    <row r="488" spans="1:27" s="94" customFormat="1" ht="18.600000000000001" customHeight="1">
      <c r="A488" s="209"/>
      <c r="B488" s="62" t="s">
        <v>22</v>
      </c>
      <c r="C488" s="61"/>
      <c r="D488" s="63"/>
      <c r="E488" s="64"/>
      <c r="F488" s="61"/>
      <c r="G488" s="61"/>
      <c r="H488" s="65">
        <f>SUM(H486:H487)</f>
        <v>0.5</v>
      </c>
      <c r="I488" s="66">
        <f>SUM(I486:I487)</f>
        <v>34730.362500000003</v>
      </c>
      <c r="J488" s="66"/>
      <c r="K488" s="66">
        <f>SUM(K486:K487)</f>
        <v>81269.048249999993</v>
      </c>
      <c r="L488" s="66"/>
      <c r="M488" s="66">
        <f>SUM(M486:M487)</f>
        <v>8126.9048249999996</v>
      </c>
      <c r="N488" s="66"/>
      <c r="O488" s="66">
        <f>SUM(O486:O487)</f>
        <v>0</v>
      </c>
      <c r="P488" s="66"/>
      <c r="Q488" s="66">
        <f>SUM(Q486:Q487)</f>
        <v>0</v>
      </c>
      <c r="R488" s="66"/>
      <c r="S488" s="66">
        <f>SUM(S486:S487)</f>
        <v>0</v>
      </c>
      <c r="T488" s="66"/>
      <c r="U488" s="66">
        <f>SUM(U486:U487)</f>
        <v>0</v>
      </c>
      <c r="V488" s="66"/>
      <c r="W488" s="66">
        <f>SUM(W486:W487)</f>
        <v>0</v>
      </c>
      <c r="X488" s="66">
        <f>SUM(X486:X487)</f>
        <v>4555.2078000000001</v>
      </c>
      <c r="Y488" s="66">
        <f>SUM(Y486:Y487)</f>
        <v>85824.256049999996</v>
      </c>
      <c r="Z488" s="66">
        <f t="shared" ref="Z488" si="507">SUM(Z486:Z487)</f>
        <v>0</v>
      </c>
      <c r="AA488" s="66">
        <f>SUM(AA486:AA487)</f>
        <v>0</v>
      </c>
    </row>
    <row r="489" spans="1:27" s="12" customFormat="1" ht="18.600000000000001" customHeight="1">
      <c r="A489" s="68" t="s">
        <v>34</v>
      </c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70"/>
    </row>
    <row r="490" spans="1:27" s="12" customFormat="1" ht="18.600000000000001" customHeight="1">
      <c r="A490" s="2">
        <v>1</v>
      </c>
      <c r="B490" s="3" t="s">
        <v>45</v>
      </c>
      <c r="C490" s="4">
        <v>4</v>
      </c>
      <c r="D490" s="60"/>
      <c r="E490" s="5" t="s">
        <v>233</v>
      </c>
      <c r="F490" s="4">
        <v>17697</v>
      </c>
      <c r="G490" s="4">
        <v>2.89</v>
      </c>
      <c r="H490" s="74">
        <v>0.25</v>
      </c>
      <c r="I490" s="5">
        <f t="shared" ref="I490" si="508">F490*G490*H490</f>
        <v>12786.0825</v>
      </c>
      <c r="J490" s="7">
        <v>1.45</v>
      </c>
      <c r="K490" s="8">
        <f t="shared" ref="K490" si="509">I490*J490</f>
        <v>18539.819625</v>
      </c>
      <c r="L490" s="5">
        <v>10</v>
      </c>
      <c r="M490" s="5">
        <f>L490*K490/100</f>
        <v>1853.9819625</v>
      </c>
      <c r="N490" s="5"/>
      <c r="O490" s="5"/>
      <c r="P490" s="9"/>
      <c r="Q490" s="9"/>
      <c r="R490" s="5"/>
      <c r="S490" s="5"/>
      <c r="T490" s="5"/>
      <c r="U490" s="5"/>
      <c r="V490" s="72">
        <v>35</v>
      </c>
      <c r="W490" s="89">
        <f>H490*V490*F490/100</f>
        <v>1548.4875</v>
      </c>
      <c r="X490" s="5">
        <f t="shared" ref="X490" si="510">M490+W490+O490+Q490+S490+U490</f>
        <v>3402.4694625000002</v>
      </c>
      <c r="Y490" s="5">
        <f t="shared" ref="Y490" si="511">K490+X490</f>
        <v>21942.289087500001</v>
      </c>
      <c r="Z490" s="10"/>
      <c r="AA490" s="11">
        <f>K490*Z490</f>
        <v>0</v>
      </c>
    </row>
    <row r="491" spans="1:27" s="94" customFormat="1" ht="18.600000000000001" customHeight="1">
      <c r="A491" s="185"/>
      <c r="B491" s="62" t="s">
        <v>22</v>
      </c>
      <c r="C491" s="61"/>
      <c r="D491" s="93"/>
      <c r="E491" s="64"/>
      <c r="F491" s="61"/>
      <c r="G491" s="61"/>
      <c r="H491" s="75">
        <f>SUM(H490:H490)</f>
        <v>0.25</v>
      </c>
      <c r="I491" s="66">
        <f>SUM(I490:I490)</f>
        <v>12786.0825</v>
      </c>
      <c r="J491" s="66"/>
      <c r="K491" s="66">
        <f>SUM(K490:K490)</f>
        <v>18539.819625</v>
      </c>
      <c r="L491" s="66"/>
      <c r="M491" s="66">
        <f>SUM(M490:M490)</f>
        <v>1853.9819625</v>
      </c>
      <c r="N491" s="66"/>
      <c r="O491" s="66">
        <f>SUM(O490:O490)</f>
        <v>0</v>
      </c>
      <c r="P491" s="66"/>
      <c r="Q491" s="66">
        <f>SUM(Q490:Q490)</f>
        <v>0</v>
      </c>
      <c r="R491" s="66"/>
      <c r="S491" s="66">
        <f>SUM(S490:S490)</f>
        <v>0</v>
      </c>
      <c r="T491" s="66"/>
      <c r="U491" s="66">
        <f>SUM(U490:U490)</f>
        <v>0</v>
      </c>
      <c r="V491" s="66"/>
      <c r="W491" s="66">
        <f t="shared" ref="W491:Y491" si="512">SUM(W490:W490)</f>
        <v>1548.4875</v>
      </c>
      <c r="X491" s="66">
        <f t="shared" si="512"/>
        <v>3402.4694625000002</v>
      </c>
      <c r="Y491" s="66">
        <f t="shared" si="512"/>
        <v>21942.289087500001</v>
      </c>
      <c r="Z491" s="66">
        <f>SUM(Z490:Z490)</f>
        <v>0</v>
      </c>
      <c r="AA491" s="66">
        <f>SUM(AA490:AA490)</f>
        <v>0</v>
      </c>
    </row>
    <row r="492" spans="1:27" s="219" customFormat="1" ht="18.600000000000001" customHeight="1">
      <c r="A492" s="71"/>
      <c r="B492" s="105" t="s">
        <v>512</v>
      </c>
      <c r="C492" s="61"/>
      <c r="D492" s="63"/>
      <c r="E492" s="5"/>
      <c r="F492" s="61"/>
      <c r="G492" s="61"/>
      <c r="H492" s="143">
        <f>H484+H488+H491</f>
        <v>7</v>
      </c>
      <c r="I492" s="142">
        <f>I484+I488+I491</f>
        <v>581744.63249999995</v>
      </c>
      <c r="J492" s="249"/>
      <c r="K492" s="142">
        <f>K484+K488+K491</f>
        <v>1926869.2691249996</v>
      </c>
      <c r="L492" s="249"/>
      <c r="M492" s="142">
        <f>M484+M488+M491</f>
        <v>386105.66901750001</v>
      </c>
      <c r="N492" s="249"/>
      <c r="O492" s="142">
        <f>O484+O488+O491</f>
        <v>0</v>
      </c>
      <c r="P492" s="249"/>
      <c r="Q492" s="142">
        <f>Q484+Q488+Q491</f>
        <v>0</v>
      </c>
      <c r="R492" s="249"/>
      <c r="S492" s="142">
        <f>S484+S488+S491</f>
        <v>0</v>
      </c>
      <c r="T492" s="249"/>
      <c r="U492" s="142">
        <f>U484+U488+U491</f>
        <v>0</v>
      </c>
      <c r="V492" s="249"/>
      <c r="W492" s="142">
        <f>W484+W488+W491</f>
        <v>1548.4875</v>
      </c>
      <c r="X492" s="142">
        <f>X484+X488+X491</f>
        <v>15175.133257500001</v>
      </c>
      <c r="Y492" s="142">
        <f>Y484+Y488+Y491</f>
        <v>1942044.4023824995</v>
      </c>
      <c r="Z492" s="142">
        <f>Z484+Z488+Z491</f>
        <v>0</v>
      </c>
      <c r="AA492" s="154">
        <f>AA484+AA488+AA491</f>
        <v>0</v>
      </c>
    </row>
    <row r="493" spans="1:27" s="12" customFormat="1" ht="18.600000000000001" customHeight="1">
      <c r="A493" s="250"/>
      <c r="B493" s="251" t="s">
        <v>246</v>
      </c>
      <c r="C493" s="107"/>
      <c r="D493" s="107"/>
      <c r="E493" s="252"/>
      <c r="F493" s="252"/>
      <c r="G493" s="252"/>
      <c r="H493" s="252"/>
      <c r="I493" s="252"/>
      <c r="J493" s="252"/>
      <c r="K493" s="252"/>
      <c r="L493" s="252"/>
      <c r="M493" s="252"/>
      <c r="N493" s="252"/>
      <c r="O493" s="252"/>
      <c r="P493" s="252"/>
      <c r="Q493" s="252"/>
      <c r="R493" s="252"/>
      <c r="S493" s="252"/>
      <c r="T493" s="252"/>
      <c r="U493" s="252"/>
      <c r="V493" s="252"/>
      <c r="W493" s="252"/>
      <c r="X493" s="252"/>
      <c r="Y493" s="252"/>
      <c r="Z493" s="252"/>
      <c r="AA493" s="253"/>
    </row>
    <row r="494" spans="1:27" s="12" customFormat="1" ht="18.600000000000001" customHeight="1">
      <c r="A494" s="109" t="s">
        <v>23</v>
      </c>
      <c r="B494" s="110"/>
      <c r="C494" s="110"/>
      <c r="D494" s="110"/>
      <c r="E494" s="110"/>
      <c r="F494" s="110"/>
      <c r="G494" s="110"/>
      <c r="H494" s="110"/>
      <c r="I494" s="114"/>
      <c r="J494" s="110"/>
      <c r="K494" s="110"/>
      <c r="L494" s="110"/>
      <c r="M494" s="110"/>
      <c r="N494" s="110"/>
      <c r="O494" s="110"/>
      <c r="P494" s="110"/>
      <c r="Q494" s="114"/>
      <c r="R494" s="114"/>
      <c r="S494" s="114"/>
      <c r="T494" s="114"/>
      <c r="U494" s="114"/>
      <c r="V494" s="110"/>
      <c r="W494" s="114"/>
      <c r="X494" s="110"/>
      <c r="Y494" s="110"/>
      <c r="Z494" s="110"/>
      <c r="AA494" s="111"/>
    </row>
    <row r="495" spans="1:27" s="12" customFormat="1" ht="18.600000000000001" customHeight="1">
      <c r="A495" s="86">
        <v>1</v>
      </c>
      <c r="B495" s="87" t="s">
        <v>392</v>
      </c>
      <c r="C495" s="4" t="s">
        <v>37</v>
      </c>
      <c r="D495" s="60">
        <v>3.5</v>
      </c>
      <c r="E495" s="5"/>
      <c r="F495" s="4">
        <v>17697</v>
      </c>
      <c r="G495" s="4">
        <v>3.71</v>
      </c>
      <c r="H495" s="7">
        <v>0.25</v>
      </c>
      <c r="I495" s="5">
        <f t="shared" ref="I495:I498" si="513">F495*G495*H495</f>
        <v>16413.967499999999</v>
      </c>
      <c r="J495" s="7">
        <v>2.34</v>
      </c>
      <c r="K495" s="5">
        <f t="shared" ref="K495:K498" si="514">I495*J495</f>
        <v>38408.683949999991</v>
      </c>
      <c r="L495" s="5">
        <v>10</v>
      </c>
      <c r="M495" s="5">
        <f t="shared" ref="M495:M498" si="515">K495*L495/100</f>
        <v>3840.8683949999991</v>
      </c>
      <c r="N495" s="5">
        <v>25</v>
      </c>
      <c r="O495" s="5">
        <f>(F495*H495)*N495/100</f>
        <v>1106.0625</v>
      </c>
      <c r="P495" s="72"/>
      <c r="Q495" s="76"/>
      <c r="R495" s="89"/>
      <c r="S495" s="5"/>
      <c r="T495" s="5"/>
      <c r="U495" s="5"/>
      <c r="V495" s="118"/>
      <c r="W495" s="5"/>
      <c r="X495" s="5">
        <f t="shared" ref="X495:X498" si="516">M495+W495+O495+Q495+S495+U495</f>
        <v>4946.9308949999995</v>
      </c>
      <c r="Y495" s="5">
        <f t="shared" ref="Y495:Y498" si="517">K495+X495</f>
        <v>43355.614844999989</v>
      </c>
      <c r="Z495" s="60"/>
      <c r="AA495" s="11"/>
    </row>
    <row r="496" spans="1:27" s="12" customFormat="1" ht="18.600000000000001" customHeight="1">
      <c r="A496" s="86">
        <v>2</v>
      </c>
      <c r="B496" s="87" t="s">
        <v>247</v>
      </c>
      <c r="C496" s="4" t="s">
        <v>31</v>
      </c>
      <c r="D496" s="60">
        <v>3.5</v>
      </c>
      <c r="E496" s="5"/>
      <c r="F496" s="4">
        <v>17697</v>
      </c>
      <c r="G496" s="4">
        <v>3.45</v>
      </c>
      <c r="H496" s="74">
        <v>0.75</v>
      </c>
      <c r="I496" s="5">
        <f t="shared" si="513"/>
        <v>45790.987500000003</v>
      </c>
      <c r="J496" s="7">
        <v>2.34</v>
      </c>
      <c r="K496" s="5">
        <f t="shared" si="514"/>
        <v>107150.91075</v>
      </c>
      <c r="L496" s="5">
        <v>10</v>
      </c>
      <c r="M496" s="5">
        <f t="shared" si="515"/>
        <v>10715.091074999998</v>
      </c>
      <c r="N496" s="72"/>
      <c r="O496" s="72"/>
      <c r="P496" s="72"/>
      <c r="Q496" s="76"/>
      <c r="R496" s="89">
        <v>120</v>
      </c>
      <c r="S496" s="5">
        <f t="shared" ref="S496:S498" si="518">F496*R496/100</f>
        <v>21236.400000000001</v>
      </c>
      <c r="T496" s="5">
        <v>30</v>
      </c>
      <c r="U496" s="5">
        <f t="shared" ref="U496:U498" si="519">F496*H496*T496/100</f>
        <v>3981.8249999999998</v>
      </c>
      <c r="V496" s="118"/>
      <c r="W496" s="5"/>
      <c r="X496" s="5">
        <f t="shared" si="516"/>
        <v>35933.316074999995</v>
      </c>
      <c r="Y496" s="5">
        <f t="shared" si="517"/>
        <v>143084.22682499999</v>
      </c>
      <c r="Z496" s="60">
        <v>1</v>
      </c>
      <c r="AA496" s="11">
        <f>K496*Z496</f>
        <v>107150.91075</v>
      </c>
    </row>
    <row r="497" spans="1:30" s="12" customFormat="1" ht="18.600000000000001" customHeight="1">
      <c r="A497" s="86">
        <v>3</v>
      </c>
      <c r="B497" s="87" t="s">
        <v>247</v>
      </c>
      <c r="C497" s="73" t="s">
        <v>31</v>
      </c>
      <c r="D497" s="4">
        <v>15.5</v>
      </c>
      <c r="E497" s="72"/>
      <c r="F497" s="73">
        <v>17697</v>
      </c>
      <c r="G497" s="73">
        <v>3.61</v>
      </c>
      <c r="H497" s="6">
        <v>1</v>
      </c>
      <c r="I497" s="5">
        <f t="shared" ref="I497" si="520">F497*G497*H497</f>
        <v>63886.17</v>
      </c>
      <c r="J497" s="7">
        <v>2.34</v>
      </c>
      <c r="K497" s="5">
        <f t="shared" ref="K497" si="521">I497*J497</f>
        <v>149493.6378</v>
      </c>
      <c r="L497" s="5">
        <v>10</v>
      </c>
      <c r="M497" s="5">
        <f t="shared" ref="M497" si="522">K497*L497/100</f>
        <v>14949.36378</v>
      </c>
      <c r="N497" s="72"/>
      <c r="O497" s="72"/>
      <c r="P497" s="72"/>
      <c r="Q497" s="76"/>
      <c r="R497" s="76">
        <v>120</v>
      </c>
      <c r="S497" s="5">
        <f t="shared" si="518"/>
        <v>21236.400000000001</v>
      </c>
      <c r="T497" s="5">
        <v>30</v>
      </c>
      <c r="U497" s="5">
        <f t="shared" ref="U497" si="523">F497*H497*T497/100</f>
        <v>5309.1</v>
      </c>
      <c r="V497" s="5"/>
      <c r="W497" s="5"/>
      <c r="X497" s="5">
        <f t="shared" ref="X497" si="524">M497+W497+O497+Q497+S497+U497</f>
        <v>41494.86378</v>
      </c>
      <c r="Y497" s="5">
        <f t="shared" ref="Y497" si="525">K497+X497</f>
        <v>190988.50157999998</v>
      </c>
      <c r="Z497" s="60">
        <v>1</v>
      </c>
      <c r="AA497" s="11">
        <f>K497*Z497</f>
        <v>149493.6378</v>
      </c>
    </row>
    <row r="498" spans="1:30" s="12" customFormat="1" ht="18.600000000000001" customHeight="1">
      <c r="A498" s="86">
        <v>4</v>
      </c>
      <c r="B498" s="87" t="s">
        <v>247</v>
      </c>
      <c r="C498" s="73" t="s">
        <v>31</v>
      </c>
      <c r="D498" s="4">
        <v>4.5</v>
      </c>
      <c r="E498" s="72"/>
      <c r="F498" s="73">
        <v>17697</v>
      </c>
      <c r="G498" s="73">
        <v>3.45</v>
      </c>
      <c r="H498" s="6">
        <v>1</v>
      </c>
      <c r="I498" s="5">
        <f t="shared" si="513"/>
        <v>61054.65</v>
      </c>
      <c r="J498" s="7">
        <v>2.34</v>
      </c>
      <c r="K498" s="5">
        <f t="shared" si="514"/>
        <v>142867.88099999999</v>
      </c>
      <c r="L498" s="5">
        <v>10</v>
      </c>
      <c r="M498" s="5">
        <f t="shared" si="515"/>
        <v>14286.7881</v>
      </c>
      <c r="N498" s="72"/>
      <c r="O498" s="72"/>
      <c r="P498" s="72"/>
      <c r="Q498" s="76"/>
      <c r="R498" s="76">
        <v>120</v>
      </c>
      <c r="S498" s="5">
        <f t="shared" si="518"/>
        <v>21236.400000000001</v>
      </c>
      <c r="T498" s="5">
        <v>30</v>
      </c>
      <c r="U498" s="5">
        <f t="shared" si="519"/>
        <v>5309.1</v>
      </c>
      <c r="V498" s="5"/>
      <c r="W498" s="5"/>
      <c r="X498" s="5">
        <f t="shared" si="516"/>
        <v>40832.288099999998</v>
      </c>
      <c r="Y498" s="5">
        <f t="shared" si="517"/>
        <v>183700.1691</v>
      </c>
      <c r="Z498" s="60">
        <v>1</v>
      </c>
      <c r="AA498" s="11">
        <f>K498*Z498</f>
        <v>142867.88099999999</v>
      </c>
    </row>
    <row r="499" spans="1:30" s="12" customFormat="1" ht="18.600000000000001" customHeight="1">
      <c r="A499" s="86">
        <v>5</v>
      </c>
      <c r="B499" s="87" t="s">
        <v>247</v>
      </c>
      <c r="C499" s="73" t="s">
        <v>31</v>
      </c>
      <c r="D499" s="4">
        <v>6.3</v>
      </c>
      <c r="E499" s="72"/>
      <c r="F499" s="73">
        <v>17697</v>
      </c>
      <c r="G499" s="73">
        <v>3.49</v>
      </c>
      <c r="H499" s="6">
        <v>1</v>
      </c>
      <c r="I499" s="5">
        <f>F499*G499*H499</f>
        <v>61762.530000000006</v>
      </c>
      <c r="J499" s="7">
        <v>2.34</v>
      </c>
      <c r="K499" s="5">
        <f>I499*J499</f>
        <v>144524.32020000002</v>
      </c>
      <c r="L499" s="5">
        <v>10</v>
      </c>
      <c r="M499" s="5">
        <f>K499*L499/100</f>
        <v>14452.43202</v>
      </c>
      <c r="N499" s="72"/>
      <c r="O499" s="72"/>
      <c r="P499" s="72"/>
      <c r="Q499" s="76"/>
      <c r="R499" s="76">
        <v>120</v>
      </c>
      <c r="S499" s="5">
        <f>F499*R499/100</f>
        <v>21236.400000000001</v>
      </c>
      <c r="T499" s="5">
        <v>30</v>
      </c>
      <c r="U499" s="5">
        <f>F499*H499*T499/100</f>
        <v>5309.1</v>
      </c>
      <c r="V499" s="5"/>
      <c r="W499" s="5"/>
      <c r="X499" s="5">
        <f>M499+W499+O499+Q499+S499+U499</f>
        <v>40997.93202</v>
      </c>
      <c r="Y499" s="5">
        <f>K499+X499</f>
        <v>185522.25222000002</v>
      </c>
      <c r="Z499" s="60">
        <v>1</v>
      </c>
      <c r="AA499" s="11">
        <f>K499*Z499</f>
        <v>144524.32020000002</v>
      </c>
    </row>
    <row r="500" spans="1:30" s="12" customFormat="1" ht="18.600000000000001" customHeight="1">
      <c r="A500" s="86">
        <v>6</v>
      </c>
      <c r="B500" s="87" t="s">
        <v>247</v>
      </c>
      <c r="C500" s="73" t="s">
        <v>31</v>
      </c>
      <c r="D500" s="4">
        <v>0.5</v>
      </c>
      <c r="E500" s="72"/>
      <c r="F500" s="73">
        <v>17697</v>
      </c>
      <c r="G500" s="73">
        <v>3.32</v>
      </c>
      <c r="H500" s="6">
        <v>1</v>
      </c>
      <c r="I500" s="5">
        <f>F500*G500*H500</f>
        <v>58754.039999999994</v>
      </c>
      <c r="J500" s="7">
        <v>2.34</v>
      </c>
      <c r="K500" s="5">
        <f>I500*J500</f>
        <v>137484.45359999998</v>
      </c>
      <c r="L500" s="5">
        <v>10</v>
      </c>
      <c r="M500" s="5">
        <f>K500*L500/100</f>
        <v>13748.445359999998</v>
      </c>
      <c r="N500" s="72"/>
      <c r="O500" s="72"/>
      <c r="P500" s="72"/>
      <c r="Q500" s="76"/>
      <c r="R500" s="76">
        <v>120</v>
      </c>
      <c r="S500" s="5">
        <f>F500*R500/100</f>
        <v>21236.400000000001</v>
      </c>
      <c r="T500" s="5">
        <v>30</v>
      </c>
      <c r="U500" s="5">
        <f>F500*H500*T500/100</f>
        <v>5309.1</v>
      </c>
      <c r="V500" s="5"/>
      <c r="W500" s="5"/>
      <c r="X500" s="5">
        <f>M500+W500+O500+Q500+S500+U500</f>
        <v>40293.945359999998</v>
      </c>
      <c r="Y500" s="5">
        <f>K500+X500</f>
        <v>177778.39895999996</v>
      </c>
      <c r="Z500" s="60">
        <v>1</v>
      </c>
      <c r="AA500" s="11">
        <f>K500*Z500</f>
        <v>137484.45359999998</v>
      </c>
    </row>
    <row r="501" spans="1:30" s="94" customFormat="1" ht="18.600000000000001" customHeight="1">
      <c r="A501" s="254"/>
      <c r="B501" s="62" t="s">
        <v>22</v>
      </c>
      <c r="C501" s="120"/>
      <c r="D501" s="121"/>
      <c r="E501" s="72"/>
      <c r="F501" s="120"/>
      <c r="G501" s="120"/>
      <c r="H501" s="122">
        <f>SUM(H495:H500)</f>
        <v>5</v>
      </c>
      <c r="I501" s="66">
        <f>SUM(I495:I500)</f>
        <v>307662.34499999997</v>
      </c>
      <c r="J501" s="125"/>
      <c r="K501" s="66">
        <f>SUM(K495:K500)</f>
        <v>719929.88729999994</v>
      </c>
      <c r="L501" s="125"/>
      <c r="M501" s="66">
        <f>SUM(M495:M500)</f>
        <v>71992.988729999997</v>
      </c>
      <c r="N501" s="125"/>
      <c r="O501" s="66">
        <f>SUM(O495:O500)</f>
        <v>1106.0625</v>
      </c>
      <c r="P501" s="125"/>
      <c r="Q501" s="66">
        <f>SUM(Q495:Q500)</f>
        <v>0</v>
      </c>
      <c r="R501" s="125"/>
      <c r="S501" s="66">
        <f>SUM(S495:S500)</f>
        <v>106182</v>
      </c>
      <c r="T501" s="125"/>
      <c r="U501" s="66">
        <f>SUM(U495:U500)</f>
        <v>25218.224999999999</v>
      </c>
      <c r="V501" s="125"/>
      <c r="W501" s="66">
        <f t="shared" ref="W501:Y501" si="526">SUM(W495:W500)</f>
        <v>0</v>
      </c>
      <c r="X501" s="66">
        <f t="shared" si="526"/>
        <v>204499.27623000002</v>
      </c>
      <c r="Y501" s="66">
        <f t="shared" si="526"/>
        <v>924429.16353000002</v>
      </c>
      <c r="Z501" s="93">
        <f>SUM(Z495:Z500)</f>
        <v>5</v>
      </c>
      <c r="AA501" s="66">
        <f>SUM(AA495:AA500)</f>
        <v>681521.20334999997</v>
      </c>
    </row>
    <row r="502" spans="1:30" s="12" customFormat="1" ht="18.600000000000001" customHeight="1">
      <c r="A502" s="109" t="s">
        <v>136</v>
      </c>
      <c r="B502" s="110"/>
      <c r="C502" s="110"/>
      <c r="D502" s="110"/>
      <c r="E502" s="110"/>
      <c r="F502" s="110"/>
      <c r="G502" s="110"/>
      <c r="H502" s="110"/>
      <c r="I502" s="114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1"/>
    </row>
    <row r="503" spans="1:30" s="12" customFormat="1" ht="18.600000000000001" customHeight="1">
      <c r="A503" s="86">
        <v>1</v>
      </c>
      <c r="B503" s="87" t="s">
        <v>248</v>
      </c>
      <c r="C503" s="73">
        <v>4</v>
      </c>
      <c r="D503" s="88"/>
      <c r="E503" s="72"/>
      <c r="F503" s="73">
        <v>17697</v>
      </c>
      <c r="G503" s="81">
        <v>2.89</v>
      </c>
      <c r="H503" s="82">
        <v>1</v>
      </c>
      <c r="I503" s="5">
        <f>F503*G503*H503</f>
        <v>51144.33</v>
      </c>
      <c r="J503" s="7">
        <v>1.45</v>
      </c>
      <c r="K503" s="8">
        <f t="shared" ref="K503:K507" si="527">I503*J503</f>
        <v>74159.2785</v>
      </c>
      <c r="L503" s="5">
        <v>10</v>
      </c>
      <c r="M503" s="5">
        <f>K503*L503/100</f>
        <v>7415.92785</v>
      </c>
      <c r="N503" s="72"/>
      <c r="O503" s="72"/>
      <c r="P503" s="72"/>
      <c r="Q503" s="76"/>
      <c r="R503" s="76">
        <v>100</v>
      </c>
      <c r="S503" s="5">
        <f>F503*R503/100</f>
        <v>17697</v>
      </c>
      <c r="T503" s="5">
        <v>30</v>
      </c>
      <c r="U503" s="5">
        <f t="shared" ref="U503:U507" si="528">F503*H503*T503/100</f>
        <v>5309.1</v>
      </c>
      <c r="V503" s="72"/>
      <c r="W503" s="89">
        <f>V503*F503/100</f>
        <v>0</v>
      </c>
      <c r="X503" s="5">
        <f t="shared" ref="X503:X507" si="529">M503+W503+O503+Q503+S503+U503</f>
        <v>30422.027849999999</v>
      </c>
      <c r="Y503" s="5">
        <f>K503+X503</f>
        <v>104581.30635</v>
      </c>
      <c r="Z503" s="60">
        <v>1</v>
      </c>
      <c r="AA503" s="11">
        <f>K503*Z503</f>
        <v>74159.2785</v>
      </c>
    </row>
    <row r="504" spans="1:30" s="12" customFormat="1" ht="18.600000000000001" customHeight="1">
      <c r="A504" s="86">
        <v>2</v>
      </c>
      <c r="B504" s="87" t="s">
        <v>248</v>
      </c>
      <c r="C504" s="73">
        <v>4</v>
      </c>
      <c r="D504" s="88"/>
      <c r="E504" s="72" t="s">
        <v>233</v>
      </c>
      <c r="F504" s="73">
        <v>17697</v>
      </c>
      <c r="G504" s="81">
        <v>2.89</v>
      </c>
      <c r="H504" s="82">
        <v>1</v>
      </c>
      <c r="I504" s="5">
        <f>F504*G504*H504</f>
        <v>51144.33</v>
      </c>
      <c r="J504" s="7">
        <v>1.45</v>
      </c>
      <c r="K504" s="8">
        <f t="shared" si="527"/>
        <v>74159.2785</v>
      </c>
      <c r="L504" s="5">
        <v>10</v>
      </c>
      <c r="M504" s="5">
        <f>K504*L504/100</f>
        <v>7415.92785</v>
      </c>
      <c r="N504" s="72"/>
      <c r="O504" s="72"/>
      <c r="P504" s="72"/>
      <c r="Q504" s="76"/>
      <c r="R504" s="76">
        <v>100</v>
      </c>
      <c r="S504" s="5">
        <f>F504*R504/100</f>
        <v>17697</v>
      </c>
      <c r="T504" s="5">
        <v>30</v>
      </c>
      <c r="U504" s="5">
        <f t="shared" si="528"/>
        <v>5309.1</v>
      </c>
      <c r="V504" s="72">
        <v>35</v>
      </c>
      <c r="W504" s="89">
        <f>V504*F504/100</f>
        <v>6193.95</v>
      </c>
      <c r="X504" s="5">
        <f t="shared" si="529"/>
        <v>36615.977850000003</v>
      </c>
      <c r="Y504" s="5">
        <f>K504+X504</f>
        <v>110775.25635000001</v>
      </c>
      <c r="Z504" s="60">
        <v>1</v>
      </c>
      <c r="AA504" s="11">
        <f>K504*Z504</f>
        <v>74159.2785</v>
      </c>
    </row>
    <row r="505" spans="1:30" s="12" customFormat="1" ht="18.600000000000001" customHeight="1">
      <c r="A505" s="86">
        <v>3</v>
      </c>
      <c r="B505" s="87" t="s">
        <v>248</v>
      </c>
      <c r="C505" s="73">
        <v>4</v>
      </c>
      <c r="D505" s="88"/>
      <c r="E505" s="72" t="s">
        <v>233</v>
      </c>
      <c r="F505" s="73">
        <v>17697</v>
      </c>
      <c r="G505" s="81">
        <v>2.89</v>
      </c>
      <c r="H505" s="82">
        <v>1</v>
      </c>
      <c r="I505" s="5">
        <f>F505*G505*H505</f>
        <v>51144.33</v>
      </c>
      <c r="J505" s="7">
        <v>1.45</v>
      </c>
      <c r="K505" s="8">
        <f t="shared" si="527"/>
        <v>74159.2785</v>
      </c>
      <c r="L505" s="5">
        <v>10</v>
      </c>
      <c r="M505" s="5">
        <f>K505*L505/100</f>
        <v>7415.92785</v>
      </c>
      <c r="N505" s="72"/>
      <c r="O505" s="72"/>
      <c r="P505" s="72"/>
      <c r="Q505" s="76"/>
      <c r="R505" s="76">
        <v>100</v>
      </c>
      <c r="S505" s="5">
        <f>F505*R505/100</f>
        <v>17697</v>
      </c>
      <c r="T505" s="5">
        <v>30</v>
      </c>
      <c r="U505" s="5">
        <f t="shared" si="528"/>
        <v>5309.1</v>
      </c>
      <c r="V505" s="72">
        <v>35</v>
      </c>
      <c r="W505" s="89">
        <f>V505*F505/100</f>
        <v>6193.95</v>
      </c>
      <c r="X505" s="5">
        <f t="shared" si="529"/>
        <v>36615.977850000003</v>
      </c>
      <c r="Y505" s="5">
        <f>K505+X505</f>
        <v>110775.25635000001</v>
      </c>
      <c r="Z505" s="60">
        <v>1</v>
      </c>
      <c r="AA505" s="11">
        <f>K505*Z505</f>
        <v>74159.2785</v>
      </c>
    </row>
    <row r="506" spans="1:30" s="12" customFormat="1" ht="18.600000000000001" customHeight="1">
      <c r="A506" s="86">
        <v>4</v>
      </c>
      <c r="B506" s="87" t="s">
        <v>248</v>
      </c>
      <c r="C506" s="78">
        <v>4</v>
      </c>
      <c r="D506" s="90"/>
      <c r="E506" s="80" t="s">
        <v>232</v>
      </c>
      <c r="F506" s="78">
        <v>17697</v>
      </c>
      <c r="G506" s="79">
        <v>2.89</v>
      </c>
      <c r="H506" s="91">
        <v>1</v>
      </c>
      <c r="I506" s="5">
        <f>F506*G506*H506</f>
        <v>51144.33</v>
      </c>
      <c r="J506" s="7">
        <v>1.45</v>
      </c>
      <c r="K506" s="8">
        <f t="shared" si="527"/>
        <v>74159.2785</v>
      </c>
      <c r="L506" s="92">
        <v>10</v>
      </c>
      <c r="M506" s="5">
        <f>K506*L506/100</f>
        <v>7415.92785</v>
      </c>
      <c r="N506" s="80"/>
      <c r="O506" s="80"/>
      <c r="P506" s="80"/>
      <c r="Q506" s="76"/>
      <c r="R506" s="76">
        <v>100</v>
      </c>
      <c r="S506" s="5">
        <f>F506*R506/100</f>
        <v>17697</v>
      </c>
      <c r="T506" s="5">
        <v>30</v>
      </c>
      <c r="U506" s="5">
        <f t="shared" si="528"/>
        <v>5309.1</v>
      </c>
      <c r="V506" s="80">
        <v>20</v>
      </c>
      <c r="W506" s="89">
        <f>V506*F506/100</f>
        <v>3539.4</v>
      </c>
      <c r="X506" s="5">
        <f t="shared" si="529"/>
        <v>33961.42785</v>
      </c>
      <c r="Y506" s="5">
        <f>K506+X506</f>
        <v>108120.70634999999</v>
      </c>
      <c r="Z506" s="60">
        <v>1</v>
      </c>
      <c r="AA506" s="11">
        <f>K506*Z506</f>
        <v>74159.2785</v>
      </c>
    </row>
    <row r="507" spans="1:30" s="12" customFormat="1" ht="18.600000000000001" customHeight="1">
      <c r="A507" s="86">
        <v>5</v>
      </c>
      <c r="B507" s="87" t="s">
        <v>248</v>
      </c>
      <c r="C507" s="78">
        <v>4</v>
      </c>
      <c r="D507" s="90"/>
      <c r="E507" s="80">
        <v>2</v>
      </c>
      <c r="F507" s="78">
        <v>17697</v>
      </c>
      <c r="G507" s="79">
        <v>2.89</v>
      </c>
      <c r="H507" s="255">
        <v>0.75</v>
      </c>
      <c r="I507" s="5">
        <f>F507*G507*H507</f>
        <v>38358.247499999998</v>
      </c>
      <c r="J507" s="7">
        <v>1.45</v>
      </c>
      <c r="K507" s="8">
        <f t="shared" si="527"/>
        <v>55619.458874999997</v>
      </c>
      <c r="L507" s="92">
        <v>10</v>
      </c>
      <c r="M507" s="5">
        <f>K507*L507/100</f>
        <v>5561.9458875</v>
      </c>
      <c r="N507" s="80"/>
      <c r="O507" s="80"/>
      <c r="P507" s="80"/>
      <c r="Q507" s="76"/>
      <c r="R507" s="76">
        <v>100</v>
      </c>
      <c r="S507" s="5">
        <f>F507*R507/100</f>
        <v>17697</v>
      </c>
      <c r="T507" s="5">
        <v>30</v>
      </c>
      <c r="U507" s="5">
        <f t="shared" si="528"/>
        <v>3981.8249999999998</v>
      </c>
      <c r="V507" s="80">
        <v>20</v>
      </c>
      <c r="W507" s="89">
        <f>V507*F507/100</f>
        <v>3539.4</v>
      </c>
      <c r="X507" s="5">
        <f t="shared" si="529"/>
        <v>30780.1708875</v>
      </c>
      <c r="Y507" s="5">
        <f>K507+X507</f>
        <v>86399.629762500001</v>
      </c>
      <c r="Z507" s="60"/>
      <c r="AA507" s="11"/>
    </row>
    <row r="508" spans="1:30" s="94" customFormat="1" ht="18.600000000000001" customHeight="1">
      <c r="A508" s="185"/>
      <c r="B508" s="62" t="s">
        <v>22</v>
      </c>
      <c r="C508" s="61"/>
      <c r="D508" s="93"/>
      <c r="E508" s="5"/>
      <c r="F508" s="61"/>
      <c r="G508" s="61"/>
      <c r="H508" s="75">
        <f>SUM(H503:H507)</f>
        <v>4.75</v>
      </c>
      <c r="I508" s="66">
        <f>SUM(I503:I507)</f>
        <v>242935.5675</v>
      </c>
      <c r="J508" s="66"/>
      <c r="K508" s="66">
        <f>SUM(K503:K507)</f>
        <v>352256.57287500001</v>
      </c>
      <c r="L508" s="66"/>
      <c r="M508" s="66">
        <f>SUM(M503:M507)</f>
        <v>35225.657287499998</v>
      </c>
      <c r="N508" s="66"/>
      <c r="O508" s="66">
        <f>SUM(O503:O507)</f>
        <v>0</v>
      </c>
      <c r="P508" s="66"/>
      <c r="Q508" s="66">
        <f>SUM(Q503:Q507)</f>
        <v>0</v>
      </c>
      <c r="R508" s="66"/>
      <c r="S508" s="66">
        <f>SUM(S503:S507)</f>
        <v>88485</v>
      </c>
      <c r="T508" s="66"/>
      <c r="U508" s="66">
        <f>SUM(U503:U507)</f>
        <v>25218.225000000002</v>
      </c>
      <c r="V508" s="66"/>
      <c r="W508" s="66">
        <f t="shared" ref="W508:Y508" si="530">SUM(W503:W507)</f>
        <v>19466.7</v>
      </c>
      <c r="X508" s="66">
        <f t="shared" si="530"/>
        <v>168395.5822875</v>
      </c>
      <c r="Y508" s="66">
        <f t="shared" si="530"/>
        <v>520652.15516250004</v>
      </c>
      <c r="Z508" s="65">
        <f t="shared" ref="Z508" si="531">SUM(Z503:Z507)</f>
        <v>4</v>
      </c>
      <c r="AA508" s="66">
        <f>SUM(AA503:AA507)</f>
        <v>296637.114</v>
      </c>
    </row>
    <row r="509" spans="1:30" s="94" customFormat="1" ht="18.600000000000001" customHeight="1" thickBot="1">
      <c r="A509" s="209"/>
      <c r="B509" s="105" t="s">
        <v>319</v>
      </c>
      <c r="C509" s="61"/>
      <c r="D509" s="63"/>
      <c r="E509" s="5"/>
      <c r="F509" s="61"/>
      <c r="G509" s="61"/>
      <c r="H509" s="75">
        <f>H501+H508</f>
        <v>9.75</v>
      </c>
      <c r="I509" s="66">
        <f>I501+I508</f>
        <v>550597.91249999998</v>
      </c>
      <c r="J509" s="66"/>
      <c r="K509" s="66">
        <f>K501+K508</f>
        <v>1072186.4601749999</v>
      </c>
      <c r="L509" s="66"/>
      <c r="M509" s="66">
        <f>M501+M508</f>
        <v>107218.6460175</v>
      </c>
      <c r="N509" s="66"/>
      <c r="O509" s="66"/>
      <c r="P509" s="66"/>
      <c r="Q509" s="66">
        <f>Q501+Q508</f>
        <v>0</v>
      </c>
      <c r="R509" s="66"/>
      <c r="S509" s="66">
        <f>S501+S508</f>
        <v>194667</v>
      </c>
      <c r="T509" s="66"/>
      <c r="U509" s="66">
        <f>U501+U508</f>
        <v>50436.45</v>
      </c>
      <c r="V509" s="66"/>
      <c r="W509" s="66">
        <f>W501+W508</f>
        <v>19466.7</v>
      </c>
      <c r="X509" s="66">
        <f>X501+X508</f>
        <v>372894.85851749999</v>
      </c>
      <c r="Y509" s="66">
        <f>Y501+Y508</f>
        <v>1445081.3186925</v>
      </c>
      <c r="Z509" s="66">
        <f>Z501+Z508</f>
        <v>9</v>
      </c>
      <c r="AA509" s="153">
        <f>AA501+AA508</f>
        <v>978158.31734999991</v>
      </c>
    </row>
    <row r="510" spans="1:30" s="55" customFormat="1" ht="18.600000000000001" customHeight="1">
      <c r="A510" s="256"/>
      <c r="B510" s="257" t="s">
        <v>125</v>
      </c>
      <c r="C510" s="258"/>
      <c r="D510" s="258"/>
      <c r="E510" s="258"/>
      <c r="F510" s="258"/>
      <c r="G510" s="258"/>
      <c r="H510" s="259">
        <f>H511+H512+H513+H514</f>
        <v>210.25</v>
      </c>
      <c r="I510" s="260">
        <f>I511+I512+I513+I514</f>
        <v>15312638.9475</v>
      </c>
      <c r="J510" s="260"/>
      <c r="K510" s="260">
        <f>K511+K512+K513+K514</f>
        <v>40595903.519475006</v>
      </c>
      <c r="L510" s="260"/>
      <c r="M510" s="260">
        <f>M511+M512+M513+M514</f>
        <v>4253009.0940525001</v>
      </c>
      <c r="N510" s="260"/>
      <c r="O510" s="260">
        <f>O511+O512+O513+O514</f>
        <v>23227.3125</v>
      </c>
      <c r="P510" s="260"/>
      <c r="Q510" s="260">
        <f>Q511+Q512+Q513+Q514</f>
        <v>575240.98499999999</v>
      </c>
      <c r="R510" s="260"/>
      <c r="S510" s="260">
        <f>S511+S512+S513+S514</f>
        <v>1447614.6</v>
      </c>
      <c r="T510" s="260"/>
      <c r="U510" s="260">
        <f>U511+U512+U513+U514</f>
        <v>161927.54999999999</v>
      </c>
      <c r="V510" s="260"/>
      <c r="W510" s="260">
        <f t="shared" ref="W510:Y510" si="532">W511+W512+W513+W514</f>
        <v>21015.1875</v>
      </c>
      <c r="X510" s="260">
        <f t="shared" si="532"/>
        <v>6109555.7057924988</v>
      </c>
      <c r="Y510" s="260">
        <f t="shared" si="532"/>
        <v>46705459.2252675</v>
      </c>
      <c r="Z510" s="261">
        <f>Z511+Z512+Z513+Z514</f>
        <v>162</v>
      </c>
      <c r="AA510" s="262">
        <f>AA511+AA512+AA513+AA514</f>
        <v>28712049.473475002</v>
      </c>
      <c r="AD510" s="263"/>
    </row>
    <row r="511" spans="1:30" s="55" customFormat="1" ht="18.600000000000001" customHeight="1">
      <c r="A511" s="190"/>
      <c r="B511" s="191" t="s">
        <v>126</v>
      </c>
      <c r="C511" s="192"/>
      <c r="D511" s="192"/>
      <c r="E511" s="192"/>
      <c r="F511" s="192"/>
      <c r="G511" s="192"/>
      <c r="H511" s="264">
        <f>H484+H405+H320+H245+H186</f>
        <v>69.5</v>
      </c>
      <c r="I511" s="265">
        <f>I186+I245+I320+I405+I484</f>
        <v>5800324.4775</v>
      </c>
      <c r="J511" s="265"/>
      <c r="K511" s="265">
        <f>K186+K245+K320+K405+K484</f>
        <v>19837109.713050004</v>
      </c>
      <c r="L511" s="265"/>
      <c r="M511" s="265">
        <f>M186+M245+M320+M405+M484</f>
        <v>2177129.7134099999</v>
      </c>
      <c r="N511" s="265"/>
      <c r="O511" s="265">
        <f>O186+O245+O320+O405+O484</f>
        <v>13272.75</v>
      </c>
      <c r="P511" s="265"/>
      <c r="Q511" s="265">
        <f>Q186+Q245+Q320+Q405+Q484</f>
        <v>218823.405</v>
      </c>
      <c r="R511" s="265"/>
      <c r="S511" s="265">
        <f>S186+S245+S320+S405+S484</f>
        <v>607007.1</v>
      </c>
      <c r="T511" s="265"/>
      <c r="U511" s="265">
        <f>U186+U245+U320+U405+U484</f>
        <v>42472.800000000003</v>
      </c>
      <c r="V511" s="265"/>
      <c r="W511" s="265">
        <f>W186+W245+W320+W405+W484</f>
        <v>0</v>
      </c>
      <c r="X511" s="265">
        <f>X186+X245+X320+X405+X484</f>
        <v>2689798.442174999</v>
      </c>
      <c r="Y511" s="265">
        <f>Y186+Y245+Y320+Y405+Y484</f>
        <v>22526908.155224994</v>
      </c>
      <c r="Z511" s="264">
        <f>Z186+Z245+Z320+Z405+Z484</f>
        <v>41</v>
      </c>
      <c r="AA511" s="265">
        <f>AA186+AA245+AA320+AA405+AA484</f>
        <v>11540364.124500003</v>
      </c>
    </row>
    <row r="512" spans="1:30" s="55" customFormat="1" ht="18.600000000000001" customHeight="1">
      <c r="A512" s="190"/>
      <c r="B512" s="152" t="s">
        <v>267</v>
      </c>
      <c r="C512" s="152"/>
      <c r="D512" s="152"/>
      <c r="E512" s="152"/>
      <c r="F512" s="152"/>
      <c r="G512" s="152"/>
      <c r="H512" s="266">
        <f>H501+H488+H452+H350+H272+H231</f>
        <v>110.25</v>
      </c>
      <c r="I512" s="265">
        <f>I231+I272+I350+I452+I488+I501</f>
        <v>7826896.4324999992</v>
      </c>
      <c r="J512" s="265"/>
      <c r="K512" s="265">
        <f>K231+K272+K350+K452+K488+K501</f>
        <v>18314937.65205</v>
      </c>
      <c r="L512" s="265"/>
      <c r="M512" s="265">
        <f>M231+M272+M350+M452+M488+M501</f>
        <v>1831493.7652050003</v>
      </c>
      <c r="N512" s="265"/>
      <c r="O512" s="265">
        <f>O231+O272+O350+O452+O488+O501</f>
        <v>9954.5625</v>
      </c>
      <c r="P512" s="265"/>
      <c r="Q512" s="265">
        <f>Q231+Q272+Q350+Q452+Q488+Q501</f>
        <v>242271.93</v>
      </c>
      <c r="R512" s="265"/>
      <c r="S512" s="265">
        <f>S231+S272+S350+S452+S488+S501</f>
        <v>752122.5</v>
      </c>
      <c r="T512" s="265"/>
      <c r="U512" s="265">
        <f>U231+U272+U350+U452+U488+U501</f>
        <v>75654.674999999988</v>
      </c>
      <c r="V512" s="265"/>
      <c r="W512" s="265">
        <f>W231+W272+W350+W452+W488+W501</f>
        <v>0</v>
      </c>
      <c r="X512" s="265">
        <f>X231+X272+X350+X452+X488+X501</f>
        <v>2907925.735679999</v>
      </c>
      <c r="Y512" s="265">
        <f>Y231+Y272+Y350+Y452+Y488+Y501</f>
        <v>21222863.387729999</v>
      </c>
      <c r="Z512" s="264">
        <f>Z231+Z272+Z350+Z452+Z488+Z501</f>
        <v>92</v>
      </c>
      <c r="AA512" s="265">
        <f>AA231+AA272+AA350+AA452+AA488+AA501</f>
        <v>15038707.969349999</v>
      </c>
      <c r="AD512" s="263"/>
    </row>
    <row r="513" spans="1:31" s="55" customFormat="1" ht="18.600000000000001" customHeight="1">
      <c r="A513" s="190"/>
      <c r="B513" s="152" t="s">
        <v>268</v>
      </c>
      <c r="C513" s="152"/>
      <c r="D513" s="152"/>
      <c r="E513" s="152"/>
      <c r="F513" s="152"/>
      <c r="G513" s="152"/>
      <c r="H513" s="266">
        <f>H455+H355+H291+H236</f>
        <v>20.75</v>
      </c>
      <c r="I513" s="265">
        <f>I236+I291+I355+I455</f>
        <v>1061775.7575000001</v>
      </c>
      <c r="J513" s="265"/>
      <c r="K513" s="265">
        <f>K236+K291+K355+K455</f>
        <v>1539574.8483750003</v>
      </c>
      <c r="L513" s="265"/>
      <c r="M513" s="265">
        <f>M236+M291+M355+M455</f>
        <v>153957.48483750003</v>
      </c>
      <c r="N513" s="265"/>
      <c r="O513" s="265">
        <f>O236+O291+O355+O455</f>
        <v>0</v>
      </c>
      <c r="P513" s="265"/>
      <c r="Q513" s="265">
        <f>Q236+Q291+Q355+Q455</f>
        <v>114145.65000000002</v>
      </c>
      <c r="R513" s="265"/>
      <c r="S513" s="265">
        <f>S236+S291+S355+S455</f>
        <v>0</v>
      </c>
      <c r="T513" s="265"/>
      <c r="U513" s="265">
        <f>U236+U291+U355+U455</f>
        <v>18581.849999999999</v>
      </c>
      <c r="V513" s="265"/>
      <c r="W513" s="265">
        <f>W236+W291+W355+W455</f>
        <v>0</v>
      </c>
      <c r="X513" s="265">
        <f>X236+X291+X355+X455</f>
        <v>286684.98483750003</v>
      </c>
      <c r="Y513" s="265">
        <f>Y236+Y291+Y355+Y455</f>
        <v>1826259.8332124997</v>
      </c>
      <c r="Z513" s="264">
        <f>Z236+Z291+Z355+Z455</f>
        <v>22</v>
      </c>
      <c r="AA513" s="265">
        <f>AA236+AA291+AA355+AA455</f>
        <v>1502495.2091250003</v>
      </c>
    </row>
    <row r="514" spans="1:31" s="55" customFormat="1" ht="18.600000000000001" customHeight="1" thickBot="1">
      <c r="A514" s="195"/>
      <c r="B514" s="196" t="s">
        <v>127</v>
      </c>
      <c r="C514" s="197"/>
      <c r="D514" s="197"/>
      <c r="E514" s="197"/>
      <c r="F514" s="197"/>
      <c r="G514" s="197"/>
      <c r="H514" s="267">
        <f>H508+H491+H299</f>
        <v>9.75</v>
      </c>
      <c r="I514" s="268">
        <f>I299+I491+I508</f>
        <v>623642.28</v>
      </c>
      <c r="J514" s="268"/>
      <c r="K514" s="268">
        <f>K299+K491+K508</f>
        <v>904281.3060000001</v>
      </c>
      <c r="L514" s="268"/>
      <c r="M514" s="268">
        <f>M299+M491+M508</f>
        <v>90428.130600000004</v>
      </c>
      <c r="N514" s="268"/>
      <c r="O514" s="268">
        <f>O299+O491+O508</f>
        <v>0</v>
      </c>
      <c r="P514" s="268"/>
      <c r="Q514" s="268">
        <f>Q299+Q491+Q508</f>
        <v>0</v>
      </c>
      <c r="R514" s="268"/>
      <c r="S514" s="268">
        <f>S299+S491+S508</f>
        <v>88485</v>
      </c>
      <c r="T514" s="268"/>
      <c r="U514" s="268">
        <f>U299+U491+U508</f>
        <v>25218.225000000002</v>
      </c>
      <c r="V514" s="268"/>
      <c r="W514" s="268">
        <f>W299+W491+W508</f>
        <v>21015.1875</v>
      </c>
      <c r="X514" s="268">
        <f>X299+X491+X508</f>
        <v>225146.54310000001</v>
      </c>
      <c r="Y514" s="268">
        <f>Y299+Y491+Y508</f>
        <v>1129427.8490999998</v>
      </c>
      <c r="Z514" s="269">
        <f>Z299+Z491+Z508</f>
        <v>7</v>
      </c>
      <c r="AA514" s="268">
        <f>AA299+AA491+AA508</f>
        <v>630482.17050000001</v>
      </c>
    </row>
    <row r="515" spans="1:31" s="55" customFormat="1" ht="18.600000000000001" customHeight="1">
      <c r="A515" s="256"/>
      <c r="B515" s="257" t="s">
        <v>549</v>
      </c>
      <c r="C515" s="258"/>
      <c r="D515" s="258"/>
      <c r="E515" s="258"/>
      <c r="F515" s="258"/>
      <c r="G515" s="258"/>
      <c r="H515" s="261">
        <f>H516+H517+H518+H519</f>
        <v>306</v>
      </c>
      <c r="I515" s="260">
        <f>I516+I517+I518+I519</f>
        <v>21960340.0275</v>
      </c>
      <c r="J515" s="260"/>
      <c r="K515" s="260">
        <f>K516+K517+K518+K519</f>
        <v>53271054.144675009</v>
      </c>
      <c r="L515" s="260"/>
      <c r="M515" s="260">
        <f>M516+M517+M518+M519</f>
        <v>5520524.1565725002</v>
      </c>
      <c r="N515" s="260"/>
      <c r="O515" s="260">
        <f>O516+O517+O518+O519</f>
        <v>63045.5625</v>
      </c>
      <c r="P515" s="260"/>
      <c r="Q515" s="260">
        <f>Q516+Q517+Q518+Q519</f>
        <v>597804.65999999992</v>
      </c>
      <c r="R515" s="260"/>
      <c r="S515" s="260">
        <f>S516+S517+S518+S519</f>
        <v>1447614.6</v>
      </c>
      <c r="T515" s="260"/>
      <c r="U515" s="260">
        <f>U516+U517+U518+U519</f>
        <v>177854.85</v>
      </c>
      <c r="V515" s="260"/>
      <c r="W515" s="260">
        <f t="shared" ref="W515:Y515" si="533">W516+W517+W518+W519</f>
        <v>46233.412499999999</v>
      </c>
      <c r="X515" s="260">
        <f t="shared" si="533"/>
        <v>7480598.2183124973</v>
      </c>
      <c r="Y515" s="260">
        <f t="shared" si="533"/>
        <v>60751652.362987489</v>
      </c>
      <c r="Z515" s="261">
        <f>Z516+Z517+Z518+Z519</f>
        <v>237</v>
      </c>
      <c r="AA515" s="262">
        <f>AA516+AA517+AA518+AA519</f>
        <v>38827966.140675001</v>
      </c>
      <c r="AC515" s="270"/>
      <c r="AD515" s="270"/>
      <c r="AE515" s="270"/>
    </row>
    <row r="516" spans="1:31" s="55" customFormat="1" ht="18.600000000000001" customHeight="1">
      <c r="A516" s="190"/>
      <c r="B516" s="191" t="s">
        <v>126</v>
      </c>
      <c r="C516" s="192"/>
      <c r="D516" s="192"/>
      <c r="E516" s="192"/>
      <c r="F516" s="192"/>
      <c r="G516" s="192"/>
      <c r="H516" s="264">
        <f>H46+H158+H511</f>
        <v>79</v>
      </c>
      <c r="I516" s="265">
        <f>I46+I158+I511</f>
        <v>6672963.5475000003</v>
      </c>
      <c r="J516" s="265"/>
      <c r="K516" s="265">
        <f>K46+K158+K511</f>
        <v>22821535.332450002</v>
      </c>
      <c r="L516" s="265"/>
      <c r="M516" s="265">
        <f>M46+M158+M511</f>
        <v>2475572.2753499998</v>
      </c>
      <c r="N516" s="265"/>
      <c r="O516" s="265">
        <f>O46+O158+O511</f>
        <v>30969.75</v>
      </c>
      <c r="P516" s="265"/>
      <c r="Q516" s="265">
        <f>Q46+Q158+Q511</f>
        <v>218823.405</v>
      </c>
      <c r="R516" s="265"/>
      <c r="S516" s="265">
        <f>S46+S158+S511</f>
        <v>607007.1</v>
      </c>
      <c r="T516" s="265"/>
      <c r="U516" s="265">
        <f>U46+U158+U511</f>
        <v>42472.800000000003</v>
      </c>
      <c r="V516" s="265"/>
      <c r="W516" s="265">
        <f>W46+W158+W511</f>
        <v>0</v>
      </c>
      <c r="X516" s="265">
        <f>X46+X158+X511</f>
        <v>3005938.004114999</v>
      </c>
      <c r="Y516" s="265">
        <f>Y46+Y158+Y511</f>
        <v>25827473.336564995</v>
      </c>
      <c r="Z516" s="264">
        <f>Z46+Z158+Z511</f>
        <v>42</v>
      </c>
      <c r="AA516" s="265">
        <f>AA46+AA158+AA511</f>
        <v>13432941.474300003</v>
      </c>
      <c r="AC516" s="270"/>
      <c r="AD516" s="270"/>
      <c r="AE516" s="270"/>
    </row>
    <row r="517" spans="1:31" s="55" customFormat="1" ht="18.600000000000001" customHeight="1">
      <c r="A517" s="190"/>
      <c r="B517" s="152" t="s">
        <v>267</v>
      </c>
      <c r="C517" s="152"/>
      <c r="D517" s="152"/>
      <c r="E517" s="152"/>
      <c r="F517" s="152"/>
      <c r="G517" s="152"/>
      <c r="H517" s="266">
        <f>H47+H159+H512</f>
        <v>126.75</v>
      </c>
      <c r="I517" s="265">
        <f>I47+I159+I512</f>
        <v>9026531.8200000003</v>
      </c>
      <c r="J517" s="265"/>
      <c r="K517" s="265">
        <f>K47+K159+K512</f>
        <v>21122084.458799999</v>
      </c>
      <c r="L517" s="265"/>
      <c r="M517" s="265">
        <f>M47+M159+M512</f>
        <v>2112208.4458800005</v>
      </c>
      <c r="N517" s="265"/>
      <c r="O517" s="265">
        <f>O47+O159+O512</f>
        <v>14378.8125</v>
      </c>
      <c r="P517" s="265"/>
      <c r="Q517" s="265">
        <f>Q47+Q159+Q512</f>
        <v>242271.93</v>
      </c>
      <c r="R517" s="265"/>
      <c r="S517" s="265">
        <f>S47+S159+S512</f>
        <v>752122.5</v>
      </c>
      <c r="T517" s="265"/>
      <c r="U517" s="265">
        <f>U47+U159+U512</f>
        <v>75654.674999999988</v>
      </c>
      <c r="V517" s="265"/>
      <c r="W517" s="265">
        <f>W47+W159+W512</f>
        <v>0</v>
      </c>
      <c r="X517" s="265">
        <f>X47+X159+X512</f>
        <v>3193064.6663549989</v>
      </c>
      <c r="Y517" s="265">
        <f>Y47+Y159+Y512</f>
        <v>24315149.125154998</v>
      </c>
      <c r="Z517" s="264">
        <f>Z47+Z159+Z512</f>
        <v>106</v>
      </c>
      <c r="AA517" s="265">
        <f>AA47+AA159+AA512</f>
        <v>17454624.542549998</v>
      </c>
      <c r="AC517" s="270"/>
      <c r="AD517" s="270"/>
      <c r="AE517" s="270"/>
    </row>
    <row r="518" spans="1:31" s="55" customFormat="1" ht="18.600000000000001" customHeight="1">
      <c r="A518" s="190"/>
      <c r="B518" s="152" t="s">
        <v>268</v>
      </c>
      <c r="C518" s="152"/>
      <c r="D518" s="152"/>
      <c r="E518" s="152"/>
      <c r="F518" s="152"/>
      <c r="G518" s="152"/>
      <c r="H518" s="264">
        <f>H48+H160+H513</f>
        <v>25.5</v>
      </c>
      <c r="I518" s="265">
        <f>I48+I160+I513</f>
        <v>1304711.3250000002</v>
      </c>
      <c r="J518" s="265"/>
      <c r="K518" s="265">
        <f>K48+K160+K513</f>
        <v>1891831.4212500004</v>
      </c>
      <c r="L518" s="265"/>
      <c r="M518" s="265">
        <f>M48+M160+M513</f>
        <v>189183.14212500001</v>
      </c>
      <c r="N518" s="265"/>
      <c r="O518" s="265">
        <f>O48+O160+O513</f>
        <v>0</v>
      </c>
      <c r="P518" s="265"/>
      <c r="Q518" s="265">
        <f>Q48+Q160+Q513</f>
        <v>136709.32500000001</v>
      </c>
      <c r="R518" s="265"/>
      <c r="S518" s="265">
        <f>S48+S160+S513</f>
        <v>0</v>
      </c>
      <c r="T518" s="265"/>
      <c r="U518" s="265">
        <f>U48+U160+U513</f>
        <v>29200.05</v>
      </c>
      <c r="V518" s="265"/>
      <c r="W518" s="265">
        <f>W48+W160+W513</f>
        <v>0</v>
      </c>
      <c r="X518" s="265">
        <f>X48+X160+X513</f>
        <v>355092.51712500001</v>
      </c>
      <c r="Y518" s="265">
        <f>Y48+Y160+Y513</f>
        <v>2246923.9383749999</v>
      </c>
      <c r="Z518" s="264">
        <f>Z48+Z160+Z513</f>
        <v>27</v>
      </c>
      <c r="AA518" s="265">
        <f>AA48+AA160+AA513</f>
        <v>1836211.9623750004</v>
      </c>
      <c r="AC518" s="270"/>
      <c r="AD518" s="270"/>
      <c r="AE518" s="270"/>
    </row>
    <row r="519" spans="1:31" s="55" customFormat="1" ht="18.600000000000001" customHeight="1" thickBot="1">
      <c r="A519" s="195"/>
      <c r="B519" s="196" t="s">
        <v>127</v>
      </c>
      <c r="C519" s="197"/>
      <c r="D519" s="197"/>
      <c r="E519" s="197"/>
      <c r="F519" s="197"/>
      <c r="G519" s="197"/>
      <c r="H519" s="267">
        <f>H49+H161+H514</f>
        <v>74.75</v>
      </c>
      <c r="I519" s="268">
        <f>I49+I161+I514</f>
        <v>4956133.335</v>
      </c>
      <c r="J519" s="268"/>
      <c r="K519" s="268">
        <f>K49+K161+K514</f>
        <v>7435602.9321750002</v>
      </c>
      <c r="L519" s="268"/>
      <c r="M519" s="268">
        <f>M49+M161+M514</f>
        <v>743560.29321749997</v>
      </c>
      <c r="N519" s="268"/>
      <c r="O519" s="268">
        <f>O49+O161+O514</f>
        <v>17697</v>
      </c>
      <c r="P519" s="268"/>
      <c r="Q519" s="268">
        <f>Q49+Q161+Q514</f>
        <v>0</v>
      </c>
      <c r="R519" s="268"/>
      <c r="S519" s="268">
        <f>S49+S161+S514</f>
        <v>88485</v>
      </c>
      <c r="T519" s="268"/>
      <c r="U519" s="268">
        <f>U49+U161+U514</f>
        <v>30527.325000000004</v>
      </c>
      <c r="V519" s="268"/>
      <c r="W519" s="268">
        <f>W49+W161+W514</f>
        <v>46233.412499999999</v>
      </c>
      <c r="X519" s="268">
        <f>X49+X161+X514</f>
        <v>926503.0307174999</v>
      </c>
      <c r="Y519" s="268">
        <f>Y49+Y161+Y514</f>
        <v>8362105.9628924988</v>
      </c>
      <c r="Z519" s="269">
        <f>Z49+Z161+Z514</f>
        <v>62</v>
      </c>
      <c r="AA519" s="268">
        <f>AA49+AA161+AA514</f>
        <v>6104188.1614500005</v>
      </c>
      <c r="AC519" s="270"/>
      <c r="AD519" s="270"/>
      <c r="AE519" s="270"/>
    </row>
    <row r="520" spans="1:31" s="59" customFormat="1" ht="15.75">
      <c r="C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</row>
    <row r="521" spans="1:31" s="59" customFormat="1" ht="15.75">
      <c r="C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</row>
    <row r="522" spans="1:31" s="59" customFormat="1" ht="15.75">
      <c r="C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</row>
    <row r="523" spans="1:31" s="59" customFormat="1" ht="15.75">
      <c r="C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</row>
    <row r="524" spans="1:31" s="59" customFormat="1" ht="15.75">
      <c r="C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</row>
    <row r="525" spans="1:31" s="59" customFormat="1" ht="15.75">
      <c r="C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</row>
    <row r="526" spans="1:31" s="59" customFormat="1" ht="15.75">
      <c r="C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</row>
    <row r="527" spans="1:31" s="59" customFormat="1" ht="15.75">
      <c r="C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</row>
    <row r="528" spans="1:31" s="59" customFormat="1" ht="15.75">
      <c r="C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</row>
    <row r="529" spans="1:27" s="59" customFormat="1" ht="15.75">
      <c r="C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</row>
    <row r="530" spans="1:27" s="59" customFormat="1" ht="15.75">
      <c r="C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</row>
    <row r="531" spans="1:27" s="59" customFormat="1" ht="15.75">
      <c r="C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</row>
    <row r="532" spans="1:27" s="59" customFormat="1" ht="15.75">
      <c r="C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</row>
    <row r="533" spans="1:27" s="59" customFormat="1" ht="15.75">
      <c r="C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</row>
    <row r="534" spans="1:27" s="59" customFormat="1" ht="15.75">
      <c r="C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</row>
    <row r="535" spans="1:27" s="59" customFormat="1" ht="15.75">
      <c r="C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</row>
    <row r="536" spans="1:27">
      <c r="A536" s="16"/>
      <c r="B536" s="16"/>
      <c r="C536" s="164"/>
      <c r="D536" s="16"/>
      <c r="E536" s="16"/>
      <c r="G536" s="16"/>
      <c r="H536" s="164"/>
      <c r="I536" s="164"/>
      <c r="P536" s="164"/>
      <c r="R536" s="164"/>
    </row>
    <row r="537" spans="1:27">
      <c r="A537" s="16"/>
      <c r="B537" s="16"/>
      <c r="C537" s="164"/>
      <c r="D537" s="16"/>
      <c r="E537" s="16"/>
      <c r="G537" s="16"/>
      <c r="H537" s="164"/>
      <c r="I537" s="164"/>
      <c r="P537" s="164"/>
      <c r="R537" s="164"/>
    </row>
    <row r="538" spans="1:27">
      <c r="A538" s="16"/>
      <c r="B538" s="16"/>
      <c r="C538" s="164"/>
      <c r="D538" s="16"/>
      <c r="E538" s="16"/>
      <c r="G538" s="16"/>
      <c r="H538" s="164"/>
      <c r="I538" s="164"/>
      <c r="P538" s="164"/>
      <c r="R538" s="164"/>
    </row>
    <row r="539" spans="1:27">
      <c r="A539" s="16"/>
      <c r="B539" s="16"/>
      <c r="C539" s="164"/>
      <c r="D539" s="16"/>
      <c r="E539" s="16"/>
      <c r="G539" s="16"/>
      <c r="H539" s="164"/>
      <c r="I539" s="164"/>
      <c r="P539" s="164"/>
      <c r="R539" s="164"/>
    </row>
    <row r="540" spans="1:27">
      <c r="A540" s="16"/>
      <c r="B540" s="16"/>
      <c r="C540" s="164"/>
      <c r="D540" s="16"/>
      <c r="E540" s="16"/>
      <c r="G540" s="16"/>
      <c r="H540" s="164"/>
      <c r="I540" s="164"/>
      <c r="P540" s="164"/>
      <c r="R540" s="164"/>
    </row>
    <row r="541" spans="1:27">
      <c r="A541" s="16"/>
      <c r="B541" s="16"/>
      <c r="C541" s="164"/>
      <c r="D541" s="16"/>
      <c r="E541" s="16"/>
      <c r="G541" s="16"/>
      <c r="H541" s="164"/>
      <c r="I541" s="164"/>
      <c r="P541" s="164"/>
      <c r="R541" s="164"/>
    </row>
    <row r="542" spans="1:27">
      <c r="A542" s="16"/>
      <c r="B542" s="16"/>
      <c r="C542" s="164"/>
      <c r="D542" s="16"/>
      <c r="E542" s="16"/>
      <c r="G542" s="16"/>
      <c r="H542" s="164"/>
      <c r="I542" s="164"/>
      <c r="P542" s="164"/>
      <c r="R542" s="164"/>
    </row>
    <row r="543" spans="1:27">
      <c r="A543" s="16"/>
      <c r="B543" s="16"/>
      <c r="C543" s="164"/>
      <c r="D543" s="16"/>
      <c r="E543" s="16"/>
      <c r="G543" s="16"/>
      <c r="H543" s="164"/>
      <c r="I543" s="164"/>
      <c r="P543" s="164"/>
      <c r="R543" s="164"/>
    </row>
    <row r="544" spans="1:27">
      <c r="A544" s="16"/>
      <c r="B544" s="16"/>
      <c r="C544" s="164"/>
      <c r="D544" s="16"/>
      <c r="E544" s="16"/>
      <c r="G544" s="16"/>
      <c r="H544" s="164"/>
      <c r="I544" s="164"/>
      <c r="P544" s="164"/>
      <c r="R544" s="164"/>
    </row>
    <row r="545" spans="1:27">
      <c r="A545" s="16"/>
      <c r="B545" s="16"/>
      <c r="C545" s="164"/>
      <c r="D545" s="16"/>
      <c r="E545" s="16"/>
      <c r="G545" s="16"/>
      <c r="H545" s="164"/>
      <c r="I545" s="164"/>
      <c r="P545" s="164"/>
      <c r="R545" s="164"/>
    </row>
    <row r="546" spans="1:27">
      <c r="A546" s="16"/>
      <c r="B546" s="16"/>
      <c r="C546" s="164"/>
      <c r="D546" s="16"/>
      <c r="E546" s="16"/>
      <c r="G546" s="16"/>
      <c r="H546" s="164"/>
      <c r="I546" s="164"/>
      <c r="P546" s="164"/>
      <c r="R546" s="164"/>
    </row>
    <row r="547" spans="1:27">
      <c r="A547" s="16"/>
      <c r="B547" s="16"/>
      <c r="C547" s="164"/>
      <c r="D547" s="16"/>
      <c r="E547" s="16"/>
      <c r="G547" s="16"/>
      <c r="H547" s="164"/>
      <c r="I547" s="164"/>
      <c r="P547" s="164"/>
      <c r="R547" s="164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>
      <c r="A548" s="16"/>
      <c r="B548" s="16"/>
      <c r="C548" s="164"/>
      <c r="D548" s="16"/>
      <c r="E548" s="16"/>
      <c r="G548" s="16"/>
      <c r="H548" s="164"/>
      <c r="I548" s="164"/>
      <c r="P548" s="164"/>
      <c r="R548" s="164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>
      <c r="A549" s="16"/>
      <c r="B549" s="16"/>
      <c r="C549" s="164"/>
      <c r="D549" s="16"/>
      <c r="E549" s="16"/>
      <c r="G549" s="16"/>
      <c r="H549" s="164"/>
      <c r="I549" s="164"/>
      <c r="P549" s="164"/>
      <c r="R549" s="164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>
      <c r="A550" s="16"/>
      <c r="B550" s="16"/>
      <c r="C550" s="164"/>
      <c r="D550" s="16"/>
      <c r="E550" s="16"/>
      <c r="G550" s="16"/>
      <c r="H550" s="164"/>
      <c r="I550" s="164"/>
      <c r="P550" s="164"/>
      <c r="R550" s="164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>
      <c r="A551" s="16"/>
      <c r="B551" s="16"/>
      <c r="C551" s="164"/>
      <c r="D551" s="16"/>
      <c r="E551" s="16"/>
      <c r="G551" s="16"/>
      <c r="H551" s="164"/>
      <c r="I551" s="164"/>
      <c r="P551" s="164"/>
      <c r="R551" s="164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>
      <c r="A552" s="16"/>
      <c r="B552" s="16"/>
      <c r="C552" s="164"/>
      <c r="D552" s="16"/>
      <c r="E552" s="16"/>
      <c r="G552" s="16"/>
      <c r="H552" s="164"/>
      <c r="I552" s="164"/>
      <c r="P552" s="164"/>
      <c r="R552" s="164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>
      <c r="A553" s="16"/>
      <c r="B553" s="16"/>
      <c r="C553" s="164"/>
      <c r="D553" s="16"/>
      <c r="E553" s="16"/>
      <c r="G553" s="16"/>
      <c r="H553" s="164"/>
      <c r="I553" s="164"/>
      <c r="P553" s="164"/>
      <c r="R553" s="164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>
      <c r="A554" s="16"/>
      <c r="B554" s="16"/>
      <c r="C554" s="164"/>
      <c r="D554" s="16"/>
      <c r="E554" s="16"/>
      <c r="G554" s="16"/>
      <c r="H554" s="164"/>
      <c r="I554" s="164"/>
      <c r="P554" s="164"/>
      <c r="R554" s="164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>
      <c r="A555" s="16"/>
      <c r="B555" s="16"/>
      <c r="C555" s="164"/>
      <c r="D555" s="16"/>
      <c r="E555" s="16"/>
      <c r="G555" s="16"/>
      <c r="H555" s="164"/>
      <c r="I555" s="164"/>
      <c r="P555" s="164"/>
      <c r="R555" s="164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>
      <c r="A556" s="16"/>
      <c r="B556" s="16"/>
      <c r="C556" s="164"/>
      <c r="D556" s="16"/>
      <c r="E556" s="16"/>
      <c r="G556" s="16"/>
      <c r="H556" s="164"/>
      <c r="I556" s="164"/>
      <c r="P556" s="164"/>
      <c r="R556" s="164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>
      <c r="A557" s="16"/>
      <c r="B557" s="16"/>
      <c r="C557" s="164"/>
      <c r="D557" s="16"/>
      <c r="E557" s="16"/>
      <c r="G557" s="16"/>
      <c r="H557" s="164"/>
      <c r="I557" s="164"/>
      <c r="P557" s="164"/>
      <c r="R557" s="164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>
      <c r="A558" s="16"/>
      <c r="B558" s="16"/>
      <c r="C558" s="164"/>
      <c r="D558" s="16"/>
      <c r="E558" s="16"/>
      <c r="G558" s="16"/>
      <c r="H558" s="164"/>
      <c r="I558" s="164"/>
      <c r="P558" s="164"/>
      <c r="R558" s="164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>
      <c r="A559" s="16"/>
      <c r="B559" s="16"/>
      <c r="C559" s="164"/>
      <c r="D559" s="16"/>
      <c r="E559" s="16"/>
      <c r="G559" s="16"/>
      <c r="H559" s="164"/>
      <c r="I559" s="164"/>
      <c r="P559" s="164"/>
      <c r="R559" s="164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>
      <c r="A560" s="16"/>
      <c r="B560" s="16"/>
      <c r="C560" s="164"/>
      <c r="D560" s="16"/>
      <c r="E560" s="16"/>
      <c r="G560" s="16"/>
      <c r="H560" s="164"/>
      <c r="I560" s="164"/>
      <c r="P560" s="164"/>
      <c r="R560" s="164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3:18" s="16" customFormat="1">
      <c r="C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</row>
    <row r="562" spans="3:18" s="16" customFormat="1">
      <c r="C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</row>
    <row r="563" spans="3:18" s="16" customFormat="1">
      <c r="C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</row>
    <row r="564" spans="3:18" s="16" customFormat="1">
      <c r="C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</row>
    <row r="565" spans="3:18" s="16" customFormat="1">
      <c r="C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</row>
    <row r="566" spans="3:18" s="16" customFormat="1">
      <c r="C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</row>
    <row r="567" spans="3:18" s="16" customFormat="1">
      <c r="C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</row>
    <row r="568" spans="3:18" s="16" customFormat="1">
      <c r="C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</row>
    <row r="569" spans="3:18" s="16" customFormat="1">
      <c r="C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</row>
    <row r="570" spans="3:18" s="16" customFormat="1">
      <c r="C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</row>
    <row r="571" spans="3:18" s="16" customFormat="1">
      <c r="C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</row>
    <row r="572" spans="3:18" s="16" customFormat="1">
      <c r="C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</row>
    <row r="573" spans="3:18" s="16" customFormat="1">
      <c r="C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</row>
    <row r="574" spans="3:18" s="16" customFormat="1">
      <c r="C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</row>
    <row r="575" spans="3:18" s="16" customFormat="1">
      <c r="C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</row>
    <row r="576" spans="3:18" s="16" customFormat="1">
      <c r="C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</row>
    <row r="577" spans="3:18" s="16" customFormat="1">
      <c r="C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</row>
    <row r="578" spans="3:18" s="16" customFormat="1">
      <c r="C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</row>
    <row r="579" spans="3:18" s="16" customFormat="1">
      <c r="C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</row>
    <row r="580" spans="3:18" s="16" customFormat="1">
      <c r="C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</row>
    <row r="581" spans="3:18" s="16" customFormat="1">
      <c r="C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</row>
    <row r="582" spans="3:18" s="16" customFormat="1">
      <c r="C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</row>
    <row r="583" spans="3:18" s="16" customFormat="1">
      <c r="C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</row>
    <row r="584" spans="3:18" s="16" customFormat="1">
      <c r="C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</row>
    <row r="585" spans="3:18" s="16" customFormat="1">
      <c r="C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</row>
    <row r="586" spans="3:18" s="16" customFormat="1">
      <c r="C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</row>
    <row r="587" spans="3:18" s="16" customFormat="1">
      <c r="C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</row>
    <row r="588" spans="3:18" s="16" customFormat="1">
      <c r="C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</row>
    <row r="589" spans="3:18" s="16" customFormat="1">
      <c r="C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</row>
    <row r="590" spans="3:18" s="16" customFormat="1">
      <c r="C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</row>
    <row r="591" spans="3:18" s="16" customFormat="1">
      <c r="C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</row>
    <row r="592" spans="3:18" s="16" customFormat="1">
      <c r="C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</row>
    <row r="593" spans="3:18" s="16" customFormat="1">
      <c r="C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</row>
    <row r="594" spans="3:18" s="16" customFormat="1">
      <c r="C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</row>
    <row r="595" spans="3:18" s="16" customFormat="1">
      <c r="C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</row>
    <row r="596" spans="3:18" s="16" customFormat="1">
      <c r="C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</row>
    <row r="597" spans="3:18" s="16" customFormat="1">
      <c r="C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</row>
    <row r="598" spans="3:18" s="16" customFormat="1">
      <c r="C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</row>
    <row r="599" spans="3:18" s="16" customFormat="1">
      <c r="C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</row>
    <row r="600" spans="3:18" s="16" customFormat="1">
      <c r="C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</row>
    <row r="601" spans="3:18" s="16" customFormat="1">
      <c r="C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</row>
    <row r="602" spans="3:18" s="16" customFormat="1">
      <c r="C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</row>
    <row r="603" spans="3:18" s="16" customFormat="1">
      <c r="C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</row>
    <row r="604" spans="3:18" s="16" customFormat="1">
      <c r="C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</row>
    <row r="605" spans="3:18" s="16" customFormat="1">
      <c r="C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</row>
    <row r="606" spans="3:18" s="16" customFormat="1">
      <c r="C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</row>
    <row r="607" spans="3:18" s="16" customFormat="1">
      <c r="C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</row>
    <row r="608" spans="3:18" s="16" customFormat="1">
      <c r="C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</row>
    <row r="609" spans="3:18" s="16" customFormat="1">
      <c r="C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</row>
    <row r="610" spans="3:18" s="16" customFormat="1">
      <c r="C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</row>
    <row r="611" spans="3:18" s="16" customFormat="1">
      <c r="C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</row>
    <row r="612" spans="3:18" s="16" customFormat="1">
      <c r="C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</row>
    <row r="613" spans="3:18" s="16" customFormat="1">
      <c r="C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</row>
    <row r="614" spans="3:18" s="16" customFormat="1">
      <c r="C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</row>
    <row r="615" spans="3:18" s="16" customFormat="1">
      <c r="C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</row>
    <row r="616" spans="3:18" s="16" customFormat="1">
      <c r="C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</row>
    <row r="617" spans="3:18" s="16" customFormat="1">
      <c r="C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</row>
    <row r="618" spans="3:18" s="16" customFormat="1">
      <c r="C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</row>
    <row r="619" spans="3:18" s="16" customFormat="1">
      <c r="C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</row>
    <row r="620" spans="3:18" s="16" customFormat="1">
      <c r="C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</row>
    <row r="621" spans="3:18" s="16" customFormat="1">
      <c r="C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</row>
    <row r="622" spans="3:18" s="16" customFormat="1">
      <c r="C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</row>
    <row r="623" spans="3:18" s="16" customFormat="1">
      <c r="C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</row>
    <row r="624" spans="3:18" s="16" customFormat="1">
      <c r="C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</row>
    <row r="625" spans="3:18" s="16" customFormat="1">
      <c r="C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</row>
    <row r="626" spans="3:18" s="16" customFormat="1">
      <c r="C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</row>
    <row r="627" spans="3:18" s="16" customFormat="1">
      <c r="C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</row>
    <row r="628" spans="3:18" s="16" customFormat="1">
      <c r="C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</row>
    <row r="629" spans="3:18" s="16" customFormat="1">
      <c r="C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</row>
    <row r="630" spans="3:18" s="16" customFormat="1">
      <c r="C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</row>
    <row r="631" spans="3:18" s="16" customFormat="1">
      <c r="C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</row>
    <row r="632" spans="3:18" s="16" customFormat="1">
      <c r="C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</row>
    <row r="633" spans="3:18" s="16" customFormat="1">
      <c r="C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</row>
    <row r="634" spans="3:18" s="16" customFormat="1">
      <c r="C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</row>
    <row r="635" spans="3:18" s="16" customFormat="1">
      <c r="C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</row>
    <row r="636" spans="3:18" s="16" customFormat="1">
      <c r="C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</row>
  </sheetData>
  <mergeCells count="84">
    <mergeCell ref="A106:AA106"/>
    <mergeCell ref="A457:AA457"/>
    <mergeCell ref="A458:AA458"/>
    <mergeCell ref="A485:AA485"/>
    <mergeCell ref="A489:AA489"/>
    <mergeCell ref="A302:AA302"/>
    <mergeCell ref="A162:AA162"/>
    <mergeCell ref="A114:AA114"/>
    <mergeCell ref="A131:AA131"/>
    <mergeCell ref="B158:G158"/>
    <mergeCell ref="B159:G159"/>
    <mergeCell ref="B160:G160"/>
    <mergeCell ref="B161:G161"/>
    <mergeCell ref="B517:G517"/>
    <mergeCell ref="B518:G518"/>
    <mergeCell ref="A321:AA321"/>
    <mergeCell ref="A163:AA163"/>
    <mergeCell ref="A164:AA164"/>
    <mergeCell ref="A187:AA187"/>
    <mergeCell ref="A232:AA232"/>
    <mergeCell ref="A238:AA238"/>
    <mergeCell ref="A239:AA239"/>
    <mergeCell ref="A246:AA246"/>
    <mergeCell ref="A273:AA273"/>
    <mergeCell ref="A292:AA292"/>
    <mergeCell ref="A301:AA301"/>
    <mergeCell ref="B519:G519"/>
    <mergeCell ref="A502:AA502"/>
    <mergeCell ref="A351:AA351"/>
    <mergeCell ref="A357:AA357"/>
    <mergeCell ref="A358:AA358"/>
    <mergeCell ref="A406:AA406"/>
    <mergeCell ref="A453:AA453"/>
    <mergeCell ref="B493:AA493"/>
    <mergeCell ref="A494:AA494"/>
    <mergeCell ref="B510:G510"/>
    <mergeCell ref="B511:G511"/>
    <mergeCell ref="B512:G512"/>
    <mergeCell ref="B513:G513"/>
    <mergeCell ref="B514:G514"/>
    <mergeCell ref="B515:G515"/>
    <mergeCell ref="B516:G516"/>
    <mergeCell ref="A50:AA50"/>
    <mergeCell ref="A51:AA51"/>
    <mergeCell ref="A61:AA61"/>
    <mergeCell ref="A81:AA81"/>
    <mergeCell ref="A88:AA88"/>
    <mergeCell ref="A99:AA99"/>
    <mergeCell ref="A100:AA100"/>
    <mergeCell ref="A103:AA103"/>
    <mergeCell ref="T5:U5"/>
    <mergeCell ref="H3:H6"/>
    <mergeCell ref="J3:Y3"/>
    <mergeCell ref="Z3:AA4"/>
    <mergeCell ref="J5:J6"/>
    <mergeCell ref="B49:G49"/>
    <mergeCell ref="V5:W5"/>
    <mergeCell ref="X5:X6"/>
    <mergeCell ref="Z5:Z6"/>
    <mergeCell ref="A16:AA16"/>
    <mergeCell ref="A30:AA30"/>
    <mergeCell ref="B46:G46"/>
    <mergeCell ref="B47:G47"/>
    <mergeCell ref="B48:G48"/>
    <mergeCell ref="AA5:AA6"/>
    <mergeCell ref="A8:AA8"/>
    <mergeCell ref="A9:AA9"/>
    <mergeCell ref="K5:K6"/>
    <mergeCell ref="L5:M5"/>
    <mergeCell ref="N5:O5"/>
    <mergeCell ref="P5:Q5"/>
    <mergeCell ref="A1:AA1"/>
    <mergeCell ref="A3:A6"/>
    <mergeCell ref="B3:B6"/>
    <mergeCell ref="C3:C6"/>
    <mergeCell ref="D3:D6"/>
    <mergeCell ref="E3:E6"/>
    <mergeCell ref="F3:F6"/>
    <mergeCell ref="G3:G6"/>
    <mergeCell ref="I4:K4"/>
    <mergeCell ref="L4:X4"/>
    <mergeCell ref="Y4:Y6"/>
    <mergeCell ref="I5:I6"/>
    <mergeCell ref="R5:S5"/>
  </mergeCells>
  <phoneticPr fontId="22" type="noConversion"/>
  <pageMargins left="0.19685039370078741" right="0.19685039370078741" top="0.78740157480314965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село</vt:lpstr>
      <vt:lpstr>стационар</vt:lpstr>
      <vt:lpstr>поликлиника</vt:lpstr>
      <vt:lpstr>поликлиника!Область_печати</vt:lpstr>
      <vt:lpstr>село!Область_печати</vt:lpstr>
      <vt:lpstr>стационар!Область_печати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rengen</dc:creator>
  <cp:lastModifiedBy>Костанайская РБ КГП Костанайская РБ</cp:lastModifiedBy>
  <cp:lastPrinted>2023-05-05T04:32:41Z</cp:lastPrinted>
  <dcterms:created xsi:type="dcterms:W3CDTF">2019-04-03T09:58:07Z</dcterms:created>
  <dcterms:modified xsi:type="dcterms:W3CDTF">2023-11-10T05:34:20Z</dcterms:modified>
</cp:coreProperties>
</file>